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6" windowHeight="8412"/>
  </bookViews>
  <sheets>
    <sheet name="Бюджет" sheetId="1" r:id="rId1"/>
    <sheet name="Р-ди по пера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J10" i="1" s="1"/>
  <c r="F164" i="2"/>
  <c r="J28" i="1"/>
  <c r="J21" i="1"/>
  <c r="I16" i="1"/>
  <c r="I10" i="1"/>
  <c r="K11" i="1" l="1"/>
  <c r="K36" i="1" l="1"/>
  <c r="F138" i="2"/>
  <c r="K35" i="1" l="1"/>
  <c r="F21" i="2" l="1"/>
  <c r="K15" i="1" l="1"/>
  <c r="F149" i="2" l="1"/>
  <c r="F74" i="2"/>
  <c r="F62" i="2"/>
  <c r="K10" i="1" l="1"/>
  <c r="G166" i="2"/>
  <c r="G162" i="2"/>
  <c r="G159" i="2"/>
  <c r="G149" i="2"/>
  <c r="G144" i="2"/>
  <c r="G142" i="2"/>
  <c r="G138" i="2"/>
  <c r="G103" i="2"/>
  <c r="G99" i="2"/>
  <c r="G77" i="2"/>
  <c r="G74" i="2"/>
  <c r="G62" i="2"/>
  <c r="G56" i="2"/>
  <c r="G52" i="2"/>
  <c r="G27" i="2"/>
  <c r="G21" i="2"/>
  <c r="G17" i="2"/>
  <c r="G10" i="2"/>
  <c r="G168" i="2" l="1"/>
  <c r="F166" i="2"/>
  <c r="H166" i="2" s="1"/>
  <c r="K12" i="1"/>
  <c r="K13" i="1"/>
  <c r="J34" i="1" l="1"/>
  <c r="J7" i="1"/>
  <c r="K34" i="1" l="1"/>
  <c r="L34" i="1"/>
  <c r="F99" i="2"/>
  <c r="H99" i="2" l="1"/>
  <c r="L14" i="1"/>
  <c r="K14" i="1"/>
  <c r="F159" i="2" l="1"/>
  <c r="J32" i="1" s="1"/>
  <c r="F77" i="2"/>
  <c r="J25" i="1" s="1"/>
  <c r="F56" i="2"/>
  <c r="J22" i="1" s="1"/>
  <c r="F52" i="2"/>
  <c r="F27" i="2"/>
  <c r="J20" i="1" s="1"/>
  <c r="L11" i="1" l="1"/>
  <c r="F17" i="2" l="1"/>
  <c r="F162" i="2"/>
  <c r="J33" i="1" s="1"/>
  <c r="F142" i="2"/>
  <c r="J29" i="1" s="1"/>
  <c r="F103" i="2"/>
  <c r="J27" i="1" s="1"/>
  <c r="J18" i="1" l="1"/>
  <c r="J19" i="1"/>
  <c r="H21" i="2" l="1"/>
  <c r="H142" i="2"/>
  <c r="H162" i="2" l="1"/>
  <c r="H159" i="2"/>
  <c r="J31" i="1"/>
  <c r="F144" i="2"/>
  <c r="J30" i="1" s="1"/>
  <c r="H138" i="2"/>
  <c r="H103" i="2"/>
  <c r="J26" i="1"/>
  <c r="H77" i="2"/>
  <c r="J24" i="1"/>
  <c r="J23" i="1"/>
  <c r="H56" i="2"/>
  <c r="H27" i="2"/>
  <c r="H17" i="2"/>
  <c r="F10" i="2"/>
  <c r="L18" i="1"/>
  <c r="L33" i="1"/>
  <c r="K33" i="1"/>
  <c r="F168" i="2" l="1"/>
  <c r="H168" i="2" s="1"/>
  <c r="J17" i="1"/>
  <c r="J16" i="1" s="1"/>
  <c r="H62" i="2"/>
  <c r="K22" i="1"/>
  <c r="H144" i="2"/>
  <c r="L29" i="1"/>
  <c r="H74" i="2"/>
  <c r="L23" i="1"/>
  <c r="H149" i="2"/>
  <c r="L30" i="1"/>
  <c r="L25" i="1"/>
  <c r="H52" i="2"/>
  <c r="H10" i="2"/>
  <c r="J39" i="1"/>
  <c r="I38" i="1"/>
  <c r="L22" i="1"/>
  <c r="L24" i="1"/>
  <c r="L26" i="1"/>
  <c r="L27" i="1"/>
  <c r="L28" i="1"/>
  <c r="L31" i="1"/>
  <c r="L32" i="1"/>
  <c r="L19" i="1"/>
  <c r="L20" i="1"/>
  <c r="K18" i="1"/>
  <c r="K19" i="1"/>
  <c r="K20" i="1"/>
  <c r="K24" i="1"/>
  <c r="K26" i="1"/>
  <c r="K27" i="1"/>
  <c r="K28" i="1"/>
  <c r="K31" i="1"/>
  <c r="K32" i="1"/>
  <c r="L16" i="1" l="1"/>
  <c r="J38" i="1"/>
  <c r="L17" i="1"/>
  <c r="K23" i="1"/>
  <c r="K30" i="1"/>
  <c r="K29" i="1"/>
  <c r="K17" i="1"/>
  <c r="K25" i="1"/>
  <c r="L10" i="1"/>
  <c r="L21" i="1"/>
  <c r="K21" i="1"/>
  <c r="K16" i="1" l="1"/>
  <c r="K38" i="1"/>
</calcChain>
</file>

<file path=xl/comments1.xml><?xml version="1.0" encoding="utf-8"?>
<comments xmlns="http://schemas.openxmlformats.org/spreadsheetml/2006/main">
  <authors>
    <author>Author</author>
  </authors>
  <commentList>
    <comment ref="J15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Изключени от формулата</t>
        </r>
      </text>
    </comment>
    <comment ref="J21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добавени разходи за неполучени ф-ри</t>
        </r>
      </text>
    </comment>
    <comment ref="J28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Добавени разходи за неотчетени командировъчни</t>
        </r>
      </text>
    </comment>
    <comment ref="J34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Коригирано да е като извършен разход</t>
        </r>
      </text>
    </comment>
  </commentList>
</comments>
</file>

<file path=xl/sharedStrings.xml><?xml version="1.0" encoding="utf-8"?>
<sst xmlns="http://schemas.openxmlformats.org/spreadsheetml/2006/main" count="668" uniqueCount="290">
  <si>
    <t>БЮДЖЕТ</t>
  </si>
  <si>
    <t>№</t>
  </si>
  <si>
    <t>Проект в лева</t>
  </si>
  <si>
    <t>Наименование на прихода и разхода</t>
  </si>
  <si>
    <t>Разплащателна сметка 0604</t>
  </si>
  <si>
    <t>Депозитна сметка</t>
  </si>
  <si>
    <t>А. ПРИХОД в т.ч.:</t>
  </si>
  <si>
    <t>Разлика между проект и реален отчет</t>
  </si>
  <si>
    <t>Б. РАЗХОД в т.ч.:</t>
  </si>
  <si>
    <t>Откриване на ротарианската година</t>
  </si>
  <si>
    <t>Програма за развитие на членството</t>
  </si>
  <si>
    <t>Обучение на дистриктния екип</t>
  </si>
  <si>
    <t>Провеждане на ПЕТС и Асамблея</t>
  </si>
  <si>
    <t>Разходи за ДГЕ</t>
  </si>
  <si>
    <t>Международен младежки обмен</t>
  </si>
  <si>
    <t>Участие в международни мероприятия на РИ</t>
  </si>
  <si>
    <t>Други разходи</t>
  </si>
  <si>
    <t>По разплащателна сметка</t>
  </si>
  <si>
    <t>По депозитна сметка</t>
  </si>
  <si>
    <t>сума</t>
  </si>
  <si>
    <t>%</t>
  </si>
  <si>
    <t>Перо</t>
  </si>
  <si>
    <t xml:space="preserve"> Дата рег. </t>
  </si>
  <si>
    <t xml:space="preserve"> Вид док. </t>
  </si>
  <si>
    <t xml:space="preserve">Документ </t>
  </si>
  <si>
    <t xml:space="preserve"> Обяснителен текст </t>
  </si>
  <si>
    <t xml:space="preserve">Отчетени </t>
  </si>
  <si>
    <t>По бюджет</t>
  </si>
  <si>
    <t>% изпълнение</t>
  </si>
  <si>
    <t>Коментар</t>
  </si>
  <si>
    <t>Grand Total бюджет</t>
  </si>
  <si>
    <t>Провеждане семинара на Фондация Ротари</t>
  </si>
  <si>
    <t>Провеждане на конференция на дистрикта</t>
  </si>
  <si>
    <t>За обслужване на Интернет платформите на дистрикта</t>
  </si>
  <si>
    <t>PR събития и проекти</t>
  </si>
  <si>
    <t>За грамоти и награди</t>
  </si>
  <si>
    <t>За обслужване на административната дейност на дистрикта</t>
  </si>
  <si>
    <t>За обслужване дейнсотта на АДГ и комитетите</t>
  </si>
  <si>
    <t xml:space="preserve">2018-2019_т.1 </t>
  </si>
  <si>
    <t>2018-2019_т.2</t>
  </si>
  <si>
    <t>2018-2019_т.1 Total</t>
  </si>
  <si>
    <t>2018-2019_т.2 Total</t>
  </si>
  <si>
    <t>2018-2019_т.3</t>
  </si>
  <si>
    <t>2018-2019_т.3 Total</t>
  </si>
  <si>
    <t>2018-2019_т.4</t>
  </si>
  <si>
    <t>2018-2019_т.4 Total</t>
  </si>
  <si>
    <t>2018-2019_т.5</t>
  </si>
  <si>
    <t>2018-2019_т.5 Total</t>
  </si>
  <si>
    <t>2018-2019_т.6</t>
  </si>
  <si>
    <t>2018-2019_т.6 Total</t>
  </si>
  <si>
    <t>2018-2019_т.7</t>
  </si>
  <si>
    <t>2018-2019_т.7 Total</t>
  </si>
  <si>
    <t>2018-2019_т.8</t>
  </si>
  <si>
    <t>2018-2019_т.8 Total</t>
  </si>
  <si>
    <t>2018-2019_т.9</t>
  </si>
  <si>
    <t>2018-2019_т.9 Total</t>
  </si>
  <si>
    <t>2018-2019_т.10</t>
  </si>
  <si>
    <t>2018-2019_т.10 Total</t>
  </si>
  <si>
    <t>2018-2019_т.11</t>
  </si>
  <si>
    <t>2018-2019_т.11 Total</t>
  </si>
  <si>
    <t>2018-2019_т.12</t>
  </si>
  <si>
    <t>2018-2019_т.12 Total</t>
  </si>
  <si>
    <t>2018-2019_т.13</t>
  </si>
  <si>
    <t>2018-2019_т.13 Total</t>
  </si>
  <si>
    <t>2018-2019_т.14</t>
  </si>
  <si>
    <t>2018-2019_т.14 Total</t>
  </si>
  <si>
    <t>2018-2019_т.15</t>
  </si>
  <si>
    <t>2018-2019_т.15 Total</t>
  </si>
  <si>
    <t>2018-2019_т.16</t>
  </si>
  <si>
    <t>2018-2019_т.16 Total</t>
  </si>
  <si>
    <t>2018-2019_т.17</t>
  </si>
  <si>
    <t>2018-2019_т.17 Total</t>
  </si>
  <si>
    <t>Провеждане на Конференция на дистрикта</t>
  </si>
  <si>
    <t>За обслужване дейността на АДГ и комитетите</t>
  </si>
  <si>
    <t>Лихви</t>
  </si>
  <si>
    <t>ЗК</t>
  </si>
  <si>
    <t>Ф-ра</t>
  </si>
  <si>
    <t>на Дистрикт-2482 България за ротарианската 2019-20 год.</t>
  </si>
  <si>
    <t>Наличност на парични средства към 01.07.2019 г. от ротарианската 2019 - 2020</t>
  </si>
  <si>
    <t>Членски внос от клубовете към Дистрикт 2482, България за Ротарианската 2019-2020 година - 2000 членове по 60 лв. годишно на ротарианец</t>
  </si>
  <si>
    <t>Рекапитулация на разходите по пера от бюджета
за 2019-2020 Ротарианска година</t>
  </si>
  <si>
    <t>Подпомагането на два RYLA семинар</t>
  </si>
  <si>
    <t>За подпомагане дейността на Ротаракт и Интеракт подкомитетите</t>
  </si>
  <si>
    <t>Подпомагане провеждането на два RYLA семинара</t>
  </si>
  <si>
    <t>31.07.2019</t>
  </si>
  <si>
    <t>3000003820/ 29.03.2019</t>
  </si>
  <si>
    <t>Настаняване - откриване на Рот. година</t>
  </si>
  <si>
    <t>0000009621/ 25.06.2019</t>
  </si>
  <si>
    <t>Входни билети</t>
  </si>
  <si>
    <t>2000004027/ 21.06.2019</t>
  </si>
  <si>
    <t>Материали - плакати за начало на Ротарианската година</t>
  </si>
  <si>
    <t>1000079803/ 30.06.2019</t>
  </si>
  <si>
    <t>Настаняване 28.06-30.06.2019 - доплащане</t>
  </si>
  <si>
    <t>/ 12.07.2019</t>
  </si>
  <si>
    <t>Командировка - Людмила Бързакова - 10-11.07.2019</t>
  </si>
  <si>
    <t>0700256287/ 17.07.2019</t>
  </si>
  <si>
    <t>Материали - презентер, мишка</t>
  </si>
  <si>
    <t>валутни разлики за периода 01.07.2019-30.06.2020</t>
  </si>
  <si>
    <t>амортизации за периода 01.07.2019-30.06.2020</t>
  </si>
  <si>
    <t>финансови / банкови такси 01.07.2019 - 30.06.2020</t>
  </si>
  <si>
    <t>31.08.2019</t>
  </si>
  <si>
    <t>1000019679/ 04.08.2019</t>
  </si>
  <si>
    <t>Хотелско настаняване</t>
  </si>
  <si>
    <t>1000019682/ 04.08.2019</t>
  </si>
  <si>
    <t>1000019681/ 04.08.2019</t>
  </si>
  <si>
    <t>1000019680/ 04.08.2019</t>
  </si>
  <si>
    <t>0000000232/ 30.07.2019</t>
  </si>
  <si>
    <t>Фирмена документация - образци</t>
  </si>
  <si>
    <t>/ 02.08.2019</t>
  </si>
  <si>
    <t>Командировка Валентин Стоянов - 02.08-04.08.2019</t>
  </si>
  <si>
    <t>3000000332/ 02.08.2019</t>
  </si>
  <si>
    <t>НЕДОКУМЕНТИРАНИ - Командировка Валентин Стоянов - 02.08-04.08.2019</t>
  </si>
  <si>
    <t>0000000113/ 21.08.2019</t>
  </si>
  <si>
    <t>Счетоводно обслужване 01.07-31.12.2019</t>
  </si>
  <si>
    <t>/ 04.08.2019</t>
  </si>
  <si>
    <t>Командировка Веселин Димитров - 02.08-04.08.2019</t>
  </si>
  <si>
    <t>/ 30.06.2019</t>
  </si>
  <si>
    <t>Командировка Веселин Димитров - 29.06-30.06.2019</t>
  </si>
  <si>
    <t>1000019664/ 03.08.2019</t>
  </si>
  <si>
    <t>НЕДОКУМЕНТИРАНИ - Хотелски услуги Бояна Банкова</t>
  </si>
  <si>
    <t>30.09.2018</t>
  </si>
  <si>
    <t>ДрД</t>
  </si>
  <si>
    <t>3400170570R00030/ 27.09.2017</t>
  </si>
  <si>
    <t>Застраховка към трети лица - организиране на събития /01.10.2017-30.09.2018/</t>
  </si>
  <si>
    <t>Приход от остатък в бюджет 2017-18</t>
  </si>
  <si>
    <t>Дистриктни грантове</t>
  </si>
  <si>
    <t>2018-2019_т.18</t>
  </si>
  <si>
    <t>2018-2019_т.18 Total</t>
  </si>
  <si>
    <t>31.10.2019</t>
  </si>
  <si>
    <t>/ 01.10.2019</t>
  </si>
  <si>
    <t>Командировка - Нина Митева - 27.09 - 29.09</t>
  </si>
  <si>
    <t>0000053183/ 07.10.2019</t>
  </si>
  <si>
    <t xml:space="preserve"> Хотелско настаняване - ресторант, наем, зала Преслав</t>
  </si>
  <si>
    <t>6660000253/ 07.10.2019</t>
  </si>
  <si>
    <t>Хотелски услуги - наем зала, кафе пауза</t>
  </si>
  <si>
    <t>/ 30.09.2019</t>
  </si>
  <si>
    <t>Командировка - Илиян Николов - 28.09 - 29.09.2019 г</t>
  </si>
  <si>
    <t>/ 05.08.2019</t>
  </si>
  <si>
    <t>Командировка - Нина Митева - 02.08 - 04.08.2019 г.</t>
  </si>
  <si>
    <t>0000000423/ 16.08.2019</t>
  </si>
  <si>
    <t>Материали - медал, визитки, пвц карти</t>
  </si>
  <si>
    <t>/ 14.10.2019</t>
  </si>
  <si>
    <t>Командировка - Недялка Росенова - 12.102019 г.</t>
  </si>
  <si>
    <t>Командировка - Даниел Похомов - 28.09 - 13.10.2019 г.</t>
  </si>
  <si>
    <t>Командировка - Илиян Николов - 12.10 - 13.10.2019 г.</t>
  </si>
  <si>
    <t>0000000169/ 16.10.2019</t>
  </si>
  <si>
    <t>Ползване на зала</t>
  </si>
  <si>
    <t>0000000229/ 16.10.2019</t>
  </si>
  <si>
    <t>Кафе пауза</t>
  </si>
  <si>
    <t>ЗП</t>
  </si>
  <si>
    <t>3400190570000005/ 25.09.2019</t>
  </si>
  <si>
    <t>Застраховка - Организиране на събития за периода 29.09.2019 - 28.09.2020 г.</t>
  </si>
  <si>
    <t>/ 06.08.2019</t>
  </si>
  <si>
    <t>Командировка - Илиян Николов - 02.08-04.08.2019 г.</t>
  </si>
  <si>
    <t>Дарения Албания</t>
  </si>
  <si>
    <t>31.12.2019</t>
  </si>
  <si>
    <t>/ 01.12.2019</t>
  </si>
  <si>
    <t>Командировка - Маргарита Богданова</t>
  </si>
  <si>
    <t>Командировка - Веселин Димитров - 29.11 - 01.12.2019</t>
  </si>
  <si>
    <t>0013/ 31.10.2019</t>
  </si>
  <si>
    <t>Командировка - Дубровник - 05.11 - 10.11.2019 - Веселин Димитров</t>
  </si>
  <si>
    <t>0012/ 31.10.2019</t>
  </si>
  <si>
    <t>Командировка - Дубровник - 05.11 - 10.11.2019 - Емил Коцев</t>
  </si>
  <si>
    <t>0014/ 31.10.2019</t>
  </si>
  <si>
    <t>Командировка - Дубровник - 05.11 - 10.11.2019 - Стоянка Георгиева</t>
  </si>
  <si>
    <t>0015/ 31.10.2019</t>
  </si>
  <si>
    <t>Командировка - Дубровник - 05.11 - 10.11.2019 - Виолина Костова</t>
  </si>
  <si>
    <t>0016/ 31.10.2019</t>
  </si>
  <si>
    <t>Командировка - Дубровник - 05.11 - 10.11.2019 - Митко Минев</t>
  </si>
  <si>
    <t>0017/ 31.10.2019</t>
  </si>
  <si>
    <t>Командировка - Дубровник - 05.11 - 10.11.2019 - Нина Митева</t>
  </si>
  <si>
    <t>0018/ 31.10.2019</t>
  </si>
  <si>
    <t>Командировка - Дубровник - 05.11 - 10.11.2019 -Борислав Къдреков</t>
  </si>
  <si>
    <t>0000000642/ 04.12.2019</t>
  </si>
  <si>
    <t>Сметка за неустойки с обезщетилен характер - Тера Тур Сервиз ЕООД</t>
  </si>
  <si>
    <t>0650057831/ 04.12.2019</t>
  </si>
  <si>
    <t>Хотелски услуги</t>
  </si>
  <si>
    <t>0650057830/ 04.12.2019</t>
  </si>
  <si>
    <t>0650057829/ 04.12.2019</t>
  </si>
  <si>
    <t>0650057827/ 04.12.2019</t>
  </si>
  <si>
    <t>1000001210/ 27.11.2019</t>
  </si>
  <si>
    <t>Мъжки шапки - 50 бр.</t>
  </si>
  <si>
    <t>0000000309/ 30.11.2019</t>
  </si>
  <si>
    <t>Озвучаване на семинар Правец</t>
  </si>
  <si>
    <t>Командировка Бояна Банкова - 03.08-04.08.2019</t>
  </si>
  <si>
    <t>/ 26.10.2019</t>
  </si>
  <si>
    <t>Командировка Бояна Банкова - 25.10-26.10.2019</t>
  </si>
  <si>
    <t>/ 02.12.2019</t>
  </si>
  <si>
    <t>Командировка Любомир Борисов - 29.11-30.11.2019</t>
  </si>
  <si>
    <t>Командировка Валентин Стоянов - 30.11-01.12.2019</t>
  </si>
  <si>
    <t>/ 02.10.2019</t>
  </si>
  <si>
    <t>Командировка Динко Димитров - 25.09.2019</t>
  </si>
  <si>
    <t>/ 26.07.2019</t>
  </si>
  <si>
    <t>Командировка Динко Димитров - 24.07.2019</t>
  </si>
  <si>
    <t>/ 18.11.2019</t>
  </si>
  <si>
    <t>Командировка Динко Димитров - 20.11.2019</t>
  </si>
  <si>
    <t>/ 30.11.2019</t>
  </si>
  <si>
    <t>Командировка Динко Димитров - 30.11 - 01.12.2019</t>
  </si>
  <si>
    <t>Командировка Константин Стоянов - 30.11.2019</t>
  </si>
  <si>
    <t>0000000084/ 02.12.2019</t>
  </si>
  <si>
    <t>Реклама - баджове, програми на семинар гр. Правец</t>
  </si>
  <si>
    <t>0000000151/ 30.11.2019</t>
  </si>
  <si>
    <t>Участие в хумористична програма на тържествена вечеря</t>
  </si>
  <si>
    <t>/ 07.10.2019</t>
  </si>
  <si>
    <t>Командировка - Любомир Борисов - 05.10.2019</t>
  </si>
  <si>
    <t>Командировка - Любомир Борисов - 12.10.2019</t>
  </si>
  <si>
    <t>/ 29.09.2019</t>
  </si>
  <si>
    <t>Командировка - Емил Коцев - 28.09.2019</t>
  </si>
  <si>
    <t>Командировка - Емил Коцев - 30.11 - 01.12.2019</t>
  </si>
  <si>
    <t>/ 13.10.2019</t>
  </si>
  <si>
    <t>Командировка - Емил Коцев - 12.10 - 13.10.2019</t>
  </si>
  <si>
    <t>/ 05.10.2019</t>
  </si>
  <si>
    <t>Командировка - Веселин Димитров - 05.10.2019</t>
  </si>
  <si>
    <t>/ 28.09.2019</t>
  </si>
  <si>
    <t>Командировка - Веселин Димитров - 28.09.2019</t>
  </si>
  <si>
    <t>/ 12.10.2019</t>
  </si>
  <si>
    <t>Командировка - Динко Димитров - 12.10.2019</t>
  </si>
  <si>
    <t>Командировка - Бояна Банкова - 28.09 - 30.09.2019</t>
  </si>
  <si>
    <t>Командировка - Бояна Банкова - 12.10.2019</t>
  </si>
  <si>
    <t>1000000270/ 26.09.2019</t>
  </si>
  <si>
    <t>Подновяване на домейн</t>
  </si>
  <si>
    <t>30.11.2019</t>
  </si>
  <si>
    <t>0000000246/ 08.10.2019</t>
  </si>
  <si>
    <t>Фирмена документация</t>
  </si>
  <si>
    <t>0000000248/ 14.10.2019</t>
  </si>
  <si>
    <t>0000004169/ 01.11.2019</t>
  </si>
  <si>
    <t>Фейсбук кампании - октомври 2019</t>
  </si>
  <si>
    <t>0000004132/ 24.10.2019</t>
  </si>
  <si>
    <t>Фейсбук кампании - юни - септември 2019</t>
  </si>
  <si>
    <t>0000008287/ 31.10.2019</t>
  </si>
  <si>
    <t>Наем зала - Асамблея Интеракт</t>
  </si>
  <si>
    <t>0000038797/ 02.11.2019</t>
  </si>
  <si>
    <t>Асамблея на Интеракт 01-03.11.2019 г.</t>
  </si>
  <si>
    <t>/ 18.10.2019</t>
  </si>
  <si>
    <t>Командировка - Бояна Банкова - 18.10 - 19.10.2019</t>
  </si>
  <si>
    <t>Командировка - Бояна Банкова - 30.11 - 01.12.2019</t>
  </si>
  <si>
    <r>
      <t xml:space="preserve">Отчет към </t>
    </r>
    <r>
      <rPr>
        <b/>
        <sz val="11"/>
        <color rgb="FF00B050"/>
        <rFont val="Calibri"/>
        <family val="2"/>
        <charset val="204"/>
        <scheme val="minor"/>
      </rPr>
      <t>29.02.2020</t>
    </r>
  </si>
  <si>
    <t>29.02.2020</t>
  </si>
  <si>
    <t>/ 11.02.2020</t>
  </si>
  <si>
    <t>Командировка - Александър Ангелов - 08.02.2020</t>
  </si>
  <si>
    <t>/ 09.02.2020</t>
  </si>
  <si>
    <t>Командировка - Огнян Граматиков - 08.02.2020 - 09.02.2020</t>
  </si>
  <si>
    <t>Командировка - Мая Григорова - 08.02.2020 - 09.02.2020</t>
  </si>
  <si>
    <t>Командировка - Таня Карабашева - 08.02.2020 - 09.02.2020</t>
  </si>
  <si>
    <t>/ 10.02.2020</t>
  </si>
  <si>
    <t>Командировка - Даниел Похомов - 08.02.2020 - 09.02.2020</t>
  </si>
  <si>
    <t>/ 08.02.2020</t>
  </si>
  <si>
    <t>Командировка - Динко Димитров - 07.02 - 08.02.2020</t>
  </si>
  <si>
    <t>Командировка - Людмила Бързакова - 08.02 - 09.02.2020</t>
  </si>
  <si>
    <t>Командировка - Даниела Андреева - 08.02 - 09.02.2020</t>
  </si>
  <si>
    <t>Командировка - Анелия Дошева - 07.02 - 08.02.2020</t>
  </si>
  <si>
    <t>Командировка - Пламен Иларионов - 08.02 - 09.02.2020</t>
  </si>
  <si>
    <t>Командировка - Виолина Костова - 08.02 - 09.02.2020</t>
  </si>
  <si>
    <t>Командировка - Александър Василев - 08.02.2020</t>
  </si>
  <si>
    <t>Командировка - Петя Казакова - 08.02.2020</t>
  </si>
  <si>
    <t>Командировка - Константин Янакиев - 08.02.2020</t>
  </si>
  <si>
    <t>Командировка - Бояна Банкова - 08.02.2020</t>
  </si>
  <si>
    <t>1000008971/ 08.02.2020</t>
  </si>
  <si>
    <t>0000027513/ 04.02.2020</t>
  </si>
  <si>
    <t>27556/ 08.02.2020</t>
  </si>
  <si>
    <t>0000000158/ 23.01.2020</t>
  </si>
  <si>
    <t>Дигитални услуги</t>
  </si>
  <si>
    <t>1000001295/ 16.01.2020</t>
  </si>
  <si>
    <t>Печат на баджове и грамоти</t>
  </si>
  <si>
    <t>0000000051/ 13.02.2020</t>
  </si>
  <si>
    <t>Превод на покана</t>
  </si>
  <si>
    <t>0000000523/ 21.01.2020</t>
  </si>
  <si>
    <t>Визитки</t>
  </si>
  <si>
    <t>0000000501/ 13.01.2020</t>
  </si>
  <si>
    <t>Знаме на гуверньора</t>
  </si>
  <si>
    <t>0000004662/ 24.02.2020</t>
  </si>
  <si>
    <t>Фейсбук кампании</t>
  </si>
  <si>
    <t>0000000125/ 07.01.2020</t>
  </si>
  <si>
    <t>Счетоводни услуги за период 01.01 - 30.06.2020</t>
  </si>
  <si>
    <t>/ 15.01.2020</t>
  </si>
  <si>
    <t>Командировка - Динко Димитров - 15.01.2020</t>
  </si>
  <si>
    <t>/ 21.01.2020</t>
  </si>
  <si>
    <t>Командировка - Виолина Костова - 20.01-21.01.2020</t>
  </si>
  <si>
    <t>Финансиране - клуб Нова Загора - остатък от бюджет 2017-18</t>
  </si>
  <si>
    <t>Такси Агенция по вписванията - 2017, 2018</t>
  </si>
  <si>
    <t>ПлН</t>
  </si>
  <si>
    <t>30/ 13.08.2020</t>
  </si>
  <si>
    <t>НЕДОКУМЕНТИРАНИ - Голф турнир - купи</t>
  </si>
  <si>
    <t>0120621500/29.11.2019</t>
  </si>
  <si>
    <t>Материали</t>
  </si>
  <si>
    <t>Други приходи (Дарения Алманах - 2018-2019)</t>
  </si>
  <si>
    <t xml:space="preserve">Финансов резултат </t>
  </si>
  <si>
    <t>Други разходи (Дарения Албания)</t>
  </si>
  <si>
    <t>Дарени стоки - набор за кол. анализ на Коронавирус - nCov - Пирогов</t>
  </si>
  <si>
    <t>Налични средства по банкови сметки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</si>
</sst>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0_ ;[Red]\-0.00\ "/>
    <numFmt numFmtId="166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rgb="FF00B05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164" fontId="11" fillId="0" borderId="0" applyFont="0" applyFill="0" applyBorder="0" applyAlignment="0" applyProtection="0"/>
  </cellStyleXfs>
  <cellXfs count="170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/>
    <xf numFmtId="0" fontId="12" fillId="0" borderId="12" xfId="0" applyFont="1" applyBorder="1" applyAlignment="1"/>
    <xf numFmtId="10" fontId="15" fillId="0" borderId="1" xfId="1" applyNumberFormat="1" applyFont="1" applyBorder="1" applyAlignment="1">
      <alignment wrapText="1"/>
    </xf>
    <xf numFmtId="2" fontId="16" fillId="2" borderId="1" xfId="0" applyNumberFormat="1" applyFont="1" applyFill="1" applyBorder="1"/>
    <xf numFmtId="10" fontId="17" fillId="2" borderId="1" xfId="1" applyNumberFormat="1" applyFont="1" applyFill="1" applyBorder="1" applyAlignment="1">
      <alignment wrapText="1"/>
    </xf>
    <xf numFmtId="0" fontId="20" fillId="0" borderId="0" xfId="1" applyFont="1" applyFill="1"/>
    <xf numFmtId="0" fontId="20" fillId="0" borderId="0" xfId="1" applyFont="1"/>
    <xf numFmtId="0" fontId="21" fillId="0" borderId="1" xfId="1" applyFont="1" applyBorder="1" applyAlignment="1">
      <alignment wrapText="1"/>
    </xf>
    <xf numFmtId="14" fontId="15" fillId="0" borderId="1" xfId="1" applyNumberFormat="1" applyFont="1" applyFill="1" applyBorder="1" applyAlignment="1">
      <alignment horizontal="center" wrapText="1"/>
    </xf>
    <xf numFmtId="49" fontId="15" fillId="0" borderId="1" xfId="1" applyNumberFormat="1" applyFont="1" applyFill="1" applyBorder="1" applyAlignment="1">
      <alignment wrapText="1"/>
    </xf>
    <xf numFmtId="0" fontId="15" fillId="0" borderId="1" xfId="1" applyFont="1" applyFill="1" applyBorder="1" applyAlignment="1">
      <alignment wrapText="1"/>
    </xf>
    <xf numFmtId="4" fontId="15" fillId="0" borderId="1" xfId="1" applyNumberFormat="1" applyFont="1" applyFill="1" applyBorder="1" applyAlignment="1">
      <alignment wrapText="1"/>
    </xf>
    <xf numFmtId="4" fontId="15" fillId="3" borderId="1" xfId="1" applyNumberFormat="1" applyFont="1" applyFill="1" applyBorder="1" applyAlignment="1">
      <alignment wrapText="1"/>
    </xf>
    <xf numFmtId="0" fontId="22" fillId="0" borderId="0" xfId="1" applyFont="1"/>
    <xf numFmtId="0" fontId="20" fillId="0" borderId="0" xfId="1" applyFont="1" applyFill="1" applyAlignment="1">
      <alignment horizontal="center"/>
    </xf>
    <xf numFmtId="0" fontId="20" fillId="0" borderId="0" xfId="1" applyFont="1" applyFill="1" applyAlignment="1">
      <alignment wrapText="1"/>
    </xf>
    <xf numFmtId="4" fontId="20" fillId="0" borderId="0" xfId="1" applyNumberFormat="1" applyFont="1" applyFill="1"/>
    <xf numFmtId="4" fontId="20" fillId="3" borderId="1" xfId="1" applyNumberFormat="1" applyFont="1" applyFill="1" applyBorder="1" applyAlignment="1">
      <alignment wrapText="1"/>
    </xf>
    <xf numFmtId="10" fontId="20" fillId="0" borderId="1" xfId="1" applyNumberFormat="1" applyFont="1" applyBorder="1" applyAlignment="1">
      <alignment wrapText="1"/>
    </xf>
    <xf numFmtId="0" fontId="20" fillId="0" borderId="1" xfId="1" applyFont="1" applyFill="1" applyBorder="1" applyAlignment="1">
      <alignment wrapText="1"/>
    </xf>
    <xf numFmtId="0" fontId="22" fillId="0" borderId="1" xfId="1" applyFont="1" applyBorder="1" applyAlignment="1">
      <alignment wrapText="1"/>
    </xf>
    <xf numFmtId="14" fontId="0" fillId="0" borderId="1" xfId="0" applyNumberFormat="1" applyBorder="1"/>
    <xf numFmtId="49" fontId="0" fillId="0" borderId="1" xfId="0" applyNumberFormat="1" applyBorder="1"/>
    <xf numFmtId="4" fontId="15" fillId="4" borderId="1" xfId="1" applyNumberFormat="1" applyFont="1" applyFill="1" applyBorder="1" applyAlignment="1">
      <alignment wrapText="1"/>
    </xf>
    <xf numFmtId="0" fontId="15" fillId="0" borderId="0" xfId="1" applyFont="1" applyFill="1"/>
    <xf numFmtId="0" fontId="15" fillId="0" borderId="0" xfId="1" applyFont="1"/>
    <xf numFmtId="10" fontId="15" fillId="0" borderId="1" xfId="1" applyNumberFormat="1" applyFont="1" applyFill="1" applyBorder="1" applyAlignment="1">
      <alignment wrapText="1"/>
    </xf>
    <xf numFmtId="4" fontId="22" fillId="0" borderId="1" xfId="0" applyNumberFormat="1" applyFont="1" applyFill="1" applyBorder="1" applyAlignment="1"/>
    <xf numFmtId="49" fontId="22" fillId="0" borderId="1" xfId="2" applyNumberFormat="1" applyFont="1" applyFill="1" applyBorder="1"/>
    <xf numFmtId="14" fontId="22" fillId="0" borderId="1" xfId="0" applyNumberFormat="1" applyFont="1" applyFill="1" applyBorder="1" applyAlignment="1"/>
    <xf numFmtId="49" fontId="22" fillId="0" borderId="1" xfId="0" applyNumberFormat="1" applyFont="1" applyFill="1" applyBorder="1" applyAlignment="1"/>
    <xf numFmtId="0" fontId="21" fillId="0" borderId="1" xfId="1" applyFont="1" applyFill="1" applyBorder="1" applyAlignment="1">
      <alignment wrapText="1"/>
    </xf>
    <xf numFmtId="0" fontId="22" fillId="0" borderId="1" xfId="1" applyFont="1" applyFill="1" applyBorder="1" applyAlignment="1">
      <alignment wrapText="1"/>
    </xf>
    <xf numFmtId="0" fontId="23" fillId="0" borderId="1" xfId="1" applyFont="1" applyFill="1" applyBorder="1" applyAlignment="1">
      <alignment wrapText="1"/>
    </xf>
    <xf numFmtId="0" fontId="22" fillId="0" borderId="0" xfId="1" applyFont="1" applyFill="1"/>
    <xf numFmtId="4" fontId="20" fillId="0" borderId="0" xfId="1" applyNumberFormat="1" applyFont="1"/>
    <xf numFmtId="10" fontId="20" fillId="0" borderId="0" xfId="1" applyNumberFormat="1" applyFont="1"/>
    <xf numFmtId="0" fontId="22" fillId="0" borderId="12" xfId="1" applyFont="1" applyBorder="1" applyAlignment="1">
      <alignment wrapText="1"/>
    </xf>
    <xf numFmtId="0" fontId="15" fillId="0" borderId="1" xfId="1" applyFont="1" applyFill="1" applyBorder="1" applyAlignment="1">
      <alignment wrapText="1"/>
    </xf>
    <xf numFmtId="0" fontId="15" fillId="0" borderId="1" xfId="1" applyFont="1" applyFill="1" applyBorder="1" applyAlignment="1">
      <alignment wrapText="1"/>
    </xf>
    <xf numFmtId="14" fontId="8" fillId="0" borderId="1" xfId="4" applyNumberFormat="1" applyBorder="1"/>
    <xf numFmtId="49" fontId="8" fillId="0" borderId="1" xfId="4" applyNumberFormat="1" applyBorder="1"/>
    <xf numFmtId="2" fontId="8" fillId="0" borderId="1" xfId="4" applyNumberFormat="1" applyBorder="1"/>
    <xf numFmtId="14" fontId="7" fillId="0" borderId="1" xfId="5" applyNumberFormat="1" applyBorder="1"/>
    <xf numFmtId="49" fontId="7" fillId="0" borderId="1" xfId="5" applyNumberFormat="1" applyBorder="1"/>
    <xf numFmtId="165" fontId="7" fillId="0" borderId="1" xfId="5" applyNumberFormat="1" applyBorder="1"/>
    <xf numFmtId="2" fontId="20" fillId="0" borderId="1" xfId="0" applyNumberFormat="1" applyFont="1" applyFill="1" applyBorder="1"/>
    <xf numFmtId="0" fontId="24" fillId="0" borderId="0" xfId="1" applyFont="1" applyFill="1"/>
    <xf numFmtId="0" fontId="14" fillId="0" borderId="0" xfId="0" applyFont="1" applyAlignment="1"/>
    <xf numFmtId="0" fontId="13" fillId="0" borderId="0" xfId="0" applyFont="1" applyAlignment="1"/>
    <xf numFmtId="14" fontId="20" fillId="0" borderId="1" xfId="4" applyNumberFormat="1" applyFont="1" applyBorder="1" applyAlignment="1">
      <alignment horizontal="left"/>
    </xf>
    <xf numFmtId="49" fontId="20" fillId="0" borderId="1" xfId="4" applyNumberFormat="1" applyFont="1" applyBorder="1"/>
    <xf numFmtId="2" fontId="20" fillId="0" borderId="1" xfId="4" applyNumberFormat="1" applyFont="1" applyBorder="1"/>
    <xf numFmtId="14" fontId="20" fillId="0" borderId="1" xfId="5" applyNumberFormat="1" applyFont="1" applyBorder="1"/>
    <xf numFmtId="49" fontId="20" fillId="0" borderId="1" xfId="5" applyNumberFormat="1" applyFont="1" applyBorder="1"/>
    <xf numFmtId="165" fontId="20" fillId="0" borderId="1" xfId="5" applyNumberFormat="1" applyFont="1" applyBorder="1"/>
    <xf numFmtId="14" fontId="8" fillId="0" borderId="1" xfId="4" applyNumberFormat="1" applyFill="1" applyBorder="1"/>
    <xf numFmtId="49" fontId="8" fillId="0" borderId="1" xfId="4" applyNumberFormat="1" applyFill="1" applyBorder="1"/>
    <xf numFmtId="2" fontId="8" fillId="0" borderId="1" xfId="4" applyNumberFormat="1" applyFill="1" applyBorder="1"/>
    <xf numFmtId="14" fontId="0" fillId="0" borderId="1" xfId="0" applyNumberFormat="1" applyFill="1" applyBorder="1"/>
    <xf numFmtId="49" fontId="0" fillId="0" borderId="1" xfId="0" applyNumberFormat="1" applyFill="1" applyBorder="1"/>
    <xf numFmtId="49" fontId="25" fillId="0" borderId="1" xfId="0" applyNumberFormat="1" applyFont="1" applyFill="1" applyBorder="1"/>
    <xf numFmtId="14" fontId="5" fillId="0" borderId="1" xfId="7" applyNumberFormat="1" applyBorder="1"/>
    <xf numFmtId="49" fontId="5" fillId="0" borderId="1" xfId="7" applyNumberFormat="1" applyBorder="1"/>
    <xf numFmtId="2" fontId="5" fillId="0" borderId="1" xfId="7" applyNumberFormat="1" applyBorder="1"/>
    <xf numFmtId="2" fontId="26" fillId="0" borderId="1" xfId="0" applyNumberFormat="1" applyFont="1" applyBorder="1"/>
    <xf numFmtId="2" fontId="27" fillId="0" borderId="1" xfId="0" applyNumberFormat="1" applyFont="1" applyBorder="1"/>
    <xf numFmtId="14" fontId="4" fillId="0" borderId="1" xfId="8" applyNumberFormat="1" applyBorder="1"/>
    <xf numFmtId="49" fontId="4" fillId="0" borderId="1" xfId="8" applyNumberFormat="1" applyBorder="1"/>
    <xf numFmtId="2" fontId="4" fillId="0" borderId="1" xfId="8" applyNumberFormat="1" applyBorder="1"/>
    <xf numFmtId="14" fontId="4" fillId="0" borderId="1" xfId="10" applyNumberFormat="1" applyBorder="1"/>
    <xf numFmtId="49" fontId="22" fillId="0" borderId="1" xfId="12" applyNumberFormat="1" applyFont="1" applyBorder="1"/>
    <xf numFmtId="2" fontId="4" fillId="0" borderId="1" xfId="10" applyNumberFormat="1" applyBorder="1"/>
    <xf numFmtId="49" fontId="4" fillId="0" borderId="1" xfId="10" applyNumberFormat="1" applyBorder="1"/>
    <xf numFmtId="49" fontId="22" fillId="0" borderId="1" xfId="10" applyNumberFormat="1" applyFont="1" applyFill="1" applyBorder="1"/>
    <xf numFmtId="0" fontId="21" fillId="0" borderId="2" xfId="1" applyFont="1" applyBorder="1" applyAlignment="1">
      <alignment horizontal="center" wrapText="1"/>
    </xf>
    <xf numFmtId="0" fontId="21" fillId="0" borderId="3" xfId="1" applyFont="1" applyBorder="1" applyAlignment="1">
      <alignment horizontal="center" wrapText="1"/>
    </xf>
    <xf numFmtId="0" fontId="21" fillId="0" borderId="4" xfId="1" applyFont="1" applyBorder="1" applyAlignment="1">
      <alignment horizontal="center" wrapText="1"/>
    </xf>
    <xf numFmtId="0" fontId="15" fillId="0" borderId="1" xfId="1" applyFont="1" applyFill="1" applyBorder="1" applyAlignment="1">
      <alignment wrapText="1"/>
    </xf>
    <xf numFmtId="14" fontId="3" fillId="0" borderId="1" xfId="16" applyNumberFormat="1" applyBorder="1"/>
    <xf numFmtId="49" fontId="3" fillId="0" borderId="1" xfId="16" applyNumberFormat="1" applyBorder="1"/>
    <xf numFmtId="2" fontId="3" fillId="0" borderId="1" xfId="16" applyNumberFormat="1" applyBorder="1"/>
    <xf numFmtId="14" fontId="3" fillId="0" borderId="1" xfId="16" applyNumberFormat="1" applyBorder="1"/>
    <xf numFmtId="49" fontId="3" fillId="0" borderId="1" xfId="16" applyNumberFormat="1" applyBorder="1"/>
    <xf numFmtId="2" fontId="3" fillId="0" borderId="1" xfId="16" applyNumberFormat="1" applyBorder="1"/>
    <xf numFmtId="14" fontId="3" fillId="0" borderId="1" xfId="16" applyNumberFormat="1" applyBorder="1"/>
    <xf numFmtId="49" fontId="3" fillId="0" borderId="1" xfId="16" applyNumberFormat="1" applyBorder="1"/>
    <xf numFmtId="2" fontId="3" fillId="0" borderId="1" xfId="16" applyNumberFormat="1" applyBorder="1"/>
    <xf numFmtId="14" fontId="3" fillId="0" borderId="1" xfId="16" applyNumberFormat="1" applyBorder="1"/>
    <xf numFmtId="49" fontId="3" fillId="0" borderId="1" xfId="16" applyNumberFormat="1" applyBorder="1"/>
    <xf numFmtId="49" fontId="3" fillId="0" borderId="1" xfId="16" applyNumberFormat="1" applyBorder="1"/>
    <xf numFmtId="2" fontId="3" fillId="0" borderId="1" xfId="16" applyNumberFormat="1" applyBorder="1"/>
    <xf numFmtId="0" fontId="15" fillId="0" borderId="1" xfId="1" applyFont="1" applyFill="1" applyBorder="1" applyAlignment="1">
      <alignment wrapText="1"/>
    </xf>
    <xf numFmtId="14" fontId="2" fillId="0" borderId="1" xfId="17" applyNumberFormat="1" applyBorder="1"/>
    <xf numFmtId="49" fontId="2" fillId="0" borderId="1" xfId="17" applyNumberFormat="1" applyBorder="1"/>
    <xf numFmtId="2" fontId="2" fillId="0" borderId="1" xfId="17" applyNumberFormat="1" applyBorder="1"/>
    <xf numFmtId="14" fontId="2" fillId="0" borderId="1" xfId="17" applyNumberFormat="1" applyBorder="1"/>
    <xf numFmtId="49" fontId="2" fillId="0" borderId="1" xfId="17" applyNumberFormat="1" applyBorder="1"/>
    <xf numFmtId="2" fontId="2" fillId="0" borderId="1" xfId="17" applyNumberFormat="1" applyBorder="1"/>
    <xf numFmtId="14" fontId="2" fillId="0" borderId="1" xfId="17" applyNumberFormat="1" applyBorder="1"/>
    <xf numFmtId="49" fontId="2" fillId="0" borderId="1" xfId="17" applyNumberFormat="1" applyBorder="1"/>
    <xf numFmtId="2" fontId="2" fillId="0" borderId="1" xfId="17" applyNumberFormat="1" applyBorder="1"/>
    <xf numFmtId="14" fontId="2" fillId="0" borderId="1" xfId="17" applyNumberFormat="1" applyBorder="1"/>
    <xf numFmtId="49" fontId="2" fillId="0" borderId="1" xfId="17" applyNumberFormat="1" applyBorder="1"/>
    <xf numFmtId="2" fontId="2" fillId="0" borderId="1" xfId="17" applyNumberFormat="1" applyBorder="1"/>
    <xf numFmtId="14" fontId="2" fillId="0" borderId="1" xfId="17" applyNumberFormat="1" applyBorder="1"/>
    <xf numFmtId="49" fontId="2" fillId="0" borderId="1" xfId="17" applyNumberFormat="1" applyBorder="1"/>
    <xf numFmtId="2" fontId="2" fillId="0" borderId="1" xfId="17" applyNumberFormat="1" applyBorder="1"/>
    <xf numFmtId="14" fontId="2" fillId="0" borderId="1" xfId="17" applyNumberFormat="1" applyFill="1" applyBorder="1"/>
    <xf numFmtId="49" fontId="2" fillId="0" borderId="1" xfId="17" applyNumberFormat="1" applyFill="1" applyBorder="1"/>
    <xf numFmtId="2" fontId="2" fillId="0" borderId="1" xfId="17" applyNumberFormat="1" applyFill="1" applyBorder="1"/>
    <xf numFmtId="14" fontId="20" fillId="0" borderId="1" xfId="4" applyNumberFormat="1" applyFont="1" applyFill="1" applyBorder="1"/>
    <xf numFmtId="49" fontId="20" fillId="0" borderId="1" xfId="4" applyNumberFormat="1" applyFont="1" applyFill="1" applyBorder="1"/>
    <xf numFmtId="2" fontId="20" fillId="0" borderId="1" xfId="4" applyNumberFormat="1" applyFont="1" applyFill="1" applyBorder="1"/>
    <xf numFmtId="164" fontId="0" fillId="0" borderId="1" xfId="18" applyFont="1" applyBorder="1"/>
    <xf numFmtId="166" fontId="0" fillId="0" borderId="1" xfId="18" applyNumberFormat="1" applyFont="1" applyBorder="1"/>
    <xf numFmtId="164" fontId="12" fillId="0" borderId="1" xfId="18" applyFont="1" applyBorder="1"/>
    <xf numFmtId="164" fontId="9" fillId="0" borderId="1" xfId="18" applyFont="1" applyFill="1" applyBorder="1"/>
    <xf numFmtId="164" fontId="9" fillId="0" borderId="1" xfId="18" applyFont="1" applyBorder="1"/>
    <xf numFmtId="164" fontId="16" fillId="2" borderId="1" xfId="18" applyFont="1" applyFill="1" applyBorder="1"/>
    <xf numFmtId="164" fontId="0" fillId="5" borderId="1" xfId="18" applyFont="1" applyFill="1" applyBorder="1"/>
    <xf numFmtId="164" fontId="26" fillId="0" borderId="1" xfId="18" applyFont="1" applyBorder="1"/>
    <xf numFmtId="164" fontId="27" fillId="0" borderId="1" xfId="18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7" fillId="0" borderId="2" xfId="0" applyFont="1" applyBorder="1" applyAlignment="1"/>
    <xf numFmtId="0" fontId="27" fillId="0" borderId="3" xfId="0" applyFont="1" applyBorder="1" applyAlignment="1"/>
    <xf numFmtId="0" fontId="27" fillId="0" borderId="4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6" fillId="2" borderId="2" xfId="0" applyFont="1" applyFill="1" applyBorder="1" applyAlignment="1"/>
    <xf numFmtId="0" fontId="16" fillId="2" borderId="3" xfId="0" applyFont="1" applyFill="1" applyBorder="1" applyAlignment="1"/>
    <xf numFmtId="0" fontId="16" fillId="2" borderId="4" xfId="0" applyFont="1" applyFill="1" applyBorder="1" applyAlignment="1"/>
    <xf numFmtId="0" fontId="26" fillId="0" borderId="2" xfId="0" applyFont="1" applyBorder="1" applyAlignment="1"/>
    <xf numFmtId="0" fontId="26" fillId="0" borderId="3" xfId="0" applyFont="1" applyBorder="1" applyAlignment="1"/>
    <xf numFmtId="0" fontId="26" fillId="0" borderId="4" xfId="0" applyFont="1" applyBorder="1" applyAlignme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5" fillId="0" borderId="1" xfId="1" applyFont="1" applyFill="1" applyBorder="1" applyAlignment="1">
      <alignment wrapText="1"/>
    </xf>
    <xf numFmtId="14" fontId="15" fillId="0" borderId="1" xfId="1" applyNumberFormat="1" applyFont="1" applyFill="1" applyBorder="1" applyAlignment="1">
      <alignment wrapText="1"/>
    </xf>
    <xf numFmtId="0" fontId="18" fillId="0" borderId="0" xfId="1" applyFont="1" applyAlignment="1">
      <alignment horizontal="center" wrapText="1"/>
    </xf>
    <xf numFmtId="0" fontId="19" fillId="0" borderId="0" xfId="1" applyFont="1" applyAlignment="1">
      <alignment horizontal="center"/>
    </xf>
    <xf numFmtId="14" fontId="15" fillId="0" borderId="2" xfId="1" applyNumberFormat="1" applyFont="1" applyFill="1" applyBorder="1" applyAlignment="1">
      <alignment wrapText="1"/>
    </xf>
    <xf numFmtId="14" fontId="15" fillId="0" borderId="3" xfId="1" applyNumberFormat="1" applyFont="1" applyFill="1" applyBorder="1" applyAlignment="1">
      <alignment wrapText="1"/>
    </xf>
    <xf numFmtId="14" fontId="15" fillId="0" borderId="4" xfId="1" applyNumberFormat="1" applyFont="1" applyFill="1" applyBorder="1" applyAlignment="1">
      <alignment wrapText="1"/>
    </xf>
    <xf numFmtId="49" fontId="1" fillId="0" borderId="1" xfId="5" applyNumberFormat="1" applyFont="1" applyBorder="1"/>
  </cellXfs>
  <cellStyles count="19">
    <cellStyle name="Comma" xfId="18" builtinId="3"/>
    <cellStyle name="Normal" xfId="0" builtinId="0"/>
    <cellStyle name="Normal 10" xfId="16"/>
    <cellStyle name="Normal 11" xfId="17"/>
    <cellStyle name="Normal 2" xfId="1"/>
    <cellStyle name="Normal 2 2" xfId="2"/>
    <cellStyle name="Normal 2 2 2" xfId="10"/>
    <cellStyle name="Normal 3" xfId="3"/>
    <cellStyle name="Normal 3 2" xfId="11"/>
    <cellStyle name="Normal 4" xfId="4"/>
    <cellStyle name="Normal 4 2" xfId="12"/>
    <cellStyle name="Normal 5" xfId="5"/>
    <cellStyle name="Normal 5 2" xfId="13"/>
    <cellStyle name="Normal 6" xfId="6"/>
    <cellStyle name="Normal 6 2" xfId="14"/>
    <cellStyle name="Normal 7" xfId="7"/>
    <cellStyle name="Normal 7 2" xfId="15"/>
    <cellStyle name="Normal 8" xfId="9"/>
    <cellStyle name="Normal 9" xfId="8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5" dT="2020-06-09T09:31:28.78" personId="{00000000-0000-0000-0000-000000000000}" id="{BEED5088-550F-4420-B862-EE8D5E56811E}">
    <text>Изключени от формулата</text>
  </threadedComment>
  <threadedComment ref="J22" dT="2020-06-09T09:30:30.38" personId="{00000000-0000-0000-0000-000000000000}" id="{46BCCF1D-2EC7-40C4-8A1C-5B0AD6779898}">
    <text>добавени разходи за неполучени ф-ри</text>
  </threadedComment>
  <threadedComment ref="J29" dT="2020-06-09T09:30:51.81" personId="{00000000-0000-0000-0000-000000000000}" id="{0180B760-EA78-4650-835D-039DEB549AB3}">
    <text>Добавени разходи за неотчетени командировъчни</text>
  </threadedComment>
  <threadedComment ref="J35" dT="2020-06-09T09:34:43.13" personId="{00000000-0000-0000-0000-000000000000}" id="{018E5E1B-223D-4307-AF3C-93698A73B008}">
    <text>Коригирано да е като извършен разход</text>
  </threadedComment>
  <threadedComment ref="J36" dT="2020-06-09T09:31:11.87" personId="{00000000-0000-0000-0000-000000000000}" id="{B9991224-A7CB-4757-9C3D-4A200F814A40}">
    <text>Изклюбени от формулата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zoomScale="85" zoomScaleNormal="85" workbookViewId="0">
      <selection activeCell="K49" sqref="K49"/>
    </sheetView>
  </sheetViews>
  <sheetFormatPr defaultRowHeight="14.4" x14ac:dyDescent="0.3"/>
  <cols>
    <col min="2" max="2" width="4.109375" customWidth="1"/>
    <col min="7" max="7" width="14.5546875" customWidth="1"/>
    <col min="8" max="8" width="9.88671875" customWidth="1"/>
    <col min="9" max="12" width="13.109375" customWidth="1"/>
  </cols>
  <sheetData>
    <row r="1" spans="1:13" ht="25.8" x14ac:dyDescent="0.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52"/>
    </row>
    <row r="2" spans="1:13" ht="18" x14ac:dyDescent="0.35">
      <c r="A2" s="143" t="s">
        <v>77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53"/>
    </row>
    <row r="5" spans="1:13" ht="42.75" customHeight="1" x14ac:dyDescent="0.3">
      <c r="A5" s="4" t="s">
        <v>1</v>
      </c>
      <c r="B5" s="154" t="s">
        <v>3</v>
      </c>
      <c r="C5" s="155"/>
      <c r="D5" s="155"/>
      <c r="E5" s="155"/>
      <c r="F5" s="155"/>
      <c r="G5" s="155"/>
      <c r="H5" s="156"/>
      <c r="I5" s="160" t="s">
        <v>2</v>
      </c>
      <c r="J5" s="160" t="s">
        <v>236</v>
      </c>
      <c r="K5" s="150" t="s">
        <v>7</v>
      </c>
      <c r="L5" s="150"/>
    </row>
    <row r="6" spans="1:13" ht="15.75" customHeight="1" x14ac:dyDescent="0.3">
      <c r="A6" s="5"/>
      <c r="B6" s="157"/>
      <c r="C6" s="158"/>
      <c r="D6" s="158"/>
      <c r="E6" s="158"/>
      <c r="F6" s="158"/>
      <c r="G6" s="158"/>
      <c r="H6" s="159"/>
      <c r="I6" s="161"/>
      <c r="J6" s="161"/>
      <c r="K6" s="3" t="s">
        <v>19</v>
      </c>
      <c r="L6" s="3" t="s">
        <v>20</v>
      </c>
    </row>
    <row r="7" spans="1:13" ht="29.25" customHeight="1" x14ac:dyDescent="0.3">
      <c r="A7" s="1"/>
      <c r="B7" s="151" t="s">
        <v>78</v>
      </c>
      <c r="C7" s="152"/>
      <c r="D7" s="152"/>
      <c r="E7" s="152"/>
      <c r="F7" s="152"/>
      <c r="G7" s="152"/>
      <c r="H7" s="153"/>
      <c r="I7" s="120"/>
      <c r="J7" s="120">
        <f>SUM(J8:J9)</f>
        <v>174001.85</v>
      </c>
      <c r="K7" s="118"/>
      <c r="L7" s="1"/>
    </row>
    <row r="8" spans="1:13" x14ac:dyDescent="0.3">
      <c r="A8" s="1"/>
      <c r="B8" s="133" t="s">
        <v>4</v>
      </c>
      <c r="C8" s="134"/>
      <c r="D8" s="134"/>
      <c r="E8" s="134"/>
      <c r="F8" s="134"/>
      <c r="G8" s="134"/>
      <c r="H8" s="135"/>
      <c r="I8" s="118"/>
      <c r="J8" s="121">
        <v>89625.279999999999</v>
      </c>
      <c r="K8" s="118"/>
      <c r="L8" s="1"/>
    </row>
    <row r="9" spans="1:13" x14ac:dyDescent="0.3">
      <c r="A9" s="1"/>
      <c r="B9" s="133" t="s">
        <v>5</v>
      </c>
      <c r="C9" s="134"/>
      <c r="D9" s="134"/>
      <c r="E9" s="134"/>
      <c r="F9" s="134"/>
      <c r="G9" s="134"/>
      <c r="H9" s="135"/>
      <c r="I9" s="118"/>
      <c r="J9" s="122">
        <v>84376.57</v>
      </c>
      <c r="K9" s="118"/>
      <c r="L9" s="1"/>
    </row>
    <row r="10" spans="1:13" ht="15.6" x14ac:dyDescent="0.3">
      <c r="A10" s="1"/>
      <c r="B10" s="136" t="s">
        <v>6</v>
      </c>
      <c r="C10" s="137"/>
      <c r="D10" s="137"/>
      <c r="E10" s="137"/>
      <c r="F10" s="137"/>
      <c r="G10" s="137"/>
      <c r="H10" s="138"/>
      <c r="I10" s="123">
        <f>SUM(I11:I14)</f>
        <v>139178.6</v>
      </c>
      <c r="J10" s="123">
        <f>SUM(J11:J14)</f>
        <v>128708.6</v>
      </c>
      <c r="K10" s="123">
        <f>J10-I10</f>
        <v>-10470</v>
      </c>
      <c r="L10" s="8">
        <f>$J10/$I10</f>
        <v>0.92477291767556224</v>
      </c>
    </row>
    <row r="11" spans="1:13" ht="29.25" customHeight="1" x14ac:dyDescent="0.3">
      <c r="A11" s="1">
        <v>1</v>
      </c>
      <c r="B11" s="144" t="s">
        <v>79</v>
      </c>
      <c r="C11" s="145"/>
      <c r="D11" s="145"/>
      <c r="E11" s="145"/>
      <c r="F11" s="145"/>
      <c r="G11" s="145"/>
      <c r="H11" s="146"/>
      <c r="I11" s="118">
        <v>120000</v>
      </c>
      <c r="J11" s="124">
        <f>117210-7560</f>
        <v>109650</v>
      </c>
      <c r="K11" s="118">
        <f>J11-I11</f>
        <v>-10350</v>
      </c>
      <c r="L11" s="6">
        <f>$J11/$I11</f>
        <v>0.91374999999999995</v>
      </c>
    </row>
    <row r="12" spans="1:13" x14ac:dyDescent="0.3">
      <c r="A12" s="1">
        <v>2</v>
      </c>
      <c r="B12" s="147" t="s">
        <v>74</v>
      </c>
      <c r="C12" s="148"/>
      <c r="D12" s="148"/>
      <c r="E12" s="148"/>
      <c r="F12" s="148"/>
      <c r="G12" s="148"/>
      <c r="H12" s="149"/>
      <c r="I12" s="118">
        <v>0</v>
      </c>
      <c r="J12" s="118">
        <v>0</v>
      </c>
      <c r="K12" s="118">
        <f t="shared" ref="K12:K13" si="0">J12-I12</f>
        <v>0</v>
      </c>
      <c r="L12" s="6">
        <v>0</v>
      </c>
    </row>
    <row r="13" spans="1:13" x14ac:dyDescent="0.3">
      <c r="A13" s="1">
        <v>3</v>
      </c>
      <c r="B13" s="147" t="s">
        <v>124</v>
      </c>
      <c r="C13" s="148"/>
      <c r="D13" s="148"/>
      <c r="E13" s="148"/>
      <c r="F13" s="148"/>
      <c r="G13" s="148"/>
      <c r="H13" s="149"/>
      <c r="I13" s="118">
        <v>17178.599999999999</v>
      </c>
      <c r="J13" s="118">
        <v>17178.599999999999</v>
      </c>
      <c r="K13" s="118">
        <f t="shared" si="0"/>
        <v>0</v>
      </c>
      <c r="L13" s="6">
        <v>0</v>
      </c>
    </row>
    <row r="14" spans="1:13" ht="15.75" customHeight="1" x14ac:dyDescent="0.3">
      <c r="A14" s="1">
        <v>4</v>
      </c>
      <c r="B14" s="127" t="s">
        <v>285</v>
      </c>
      <c r="C14" s="128"/>
      <c r="D14" s="128"/>
      <c r="E14" s="128"/>
      <c r="F14" s="128"/>
      <c r="G14" s="128"/>
      <c r="H14" s="129"/>
      <c r="I14" s="118">
        <v>2000</v>
      </c>
      <c r="J14" s="118">
        <v>1880</v>
      </c>
      <c r="K14" s="118">
        <f t="shared" ref="K14:K32" si="1">J14-I14</f>
        <v>-120</v>
      </c>
      <c r="L14" s="6">
        <f>$J14/$I14</f>
        <v>0.94</v>
      </c>
    </row>
    <row r="15" spans="1:13" ht="15.75" customHeight="1" x14ac:dyDescent="0.3">
      <c r="A15" s="1">
        <v>5</v>
      </c>
      <c r="B15" s="127" t="s">
        <v>154</v>
      </c>
      <c r="C15" s="128"/>
      <c r="D15" s="128"/>
      <c r="E15" s="128"/>
      <c r="F15" s="128"/>
      <c r="G15" s="128"/>
      <c r="H15" s="129"/>
      <c r="I15" s="118">
        <v>0</v>
      </c>
      <c r="J15" s="124">
        <v>6680.78</v>
      </c>
      <c r="K15" s="124">
        <f t="shared" ref="K15" si="2">J15-I15</f>
        <v>6680.78</v>
      </c>
      <c r="L15" s="6"/>
    </row>
    <row r="16" spans="1:13" ht="15.6" x14ac:dyDescent="0.3">
      <c r="A16" s="1"/>
      <c r="B16" s="136" t="s">
        <v>8</v>
      </c>
      <c r="C16" s="137"/>
      <c r="D16" s="137"/>
      <c r="E16" s="137"/>
      <c r="F16" s="137"/>
      <c r="G16" s="137"/>
      <c r="H16" s="138"/>
      <c r="I16" s="123">
        <f>SUM(I17:I34)</f>
        <v>139178.6</v>
      </c>
      <c r="J16" s="123">
        <f>SUM(J17:J34)</f>
        <v>87506.26999999999</v>
      </c>
      <c r="K16" s="123">
        <f>SUM(K17:K34)</f>
        <v>-51672.33</v>
      </c>
      <c r="L16" s="8">
        <f>$J16/$I16</f>
        <v>0.62873365589250063</v>
      </c>
    </row>
    <row r="17" spans="1:12" x14ac:dyDescent="0.3">
      <c r="A17" s="1">
        <v>1</v>
      </c>
      <c r="B17" s="133" t="s">
        <v>9</v>
      </c>
      <c r="C17" s="134"/>
      <c r="D17" s="134"/>
      <c r="E17" s="134"/>
      <c r="F17" s="134"/>
      <c r="G17" s="134"/>
      <c r="H17" s="135"/>
      <c r="I17" s="119">
        <v>3500</v>
      </c>
      <c r="J17" s="118">
        <f>'Р-ди по пера'!F10</f>
        <v>3580</v>
      </c>
      <c r="K17" s="118">
        <f t="shared" si="1"/>
        <v>80</v>
      </c>
      <c r="L17" s="6">
        <f t="shared" ref="L17:L34" si="3">$J17/$I17</f>
        <v>1.0228571428571429</v>
      </c>
    </row>
    <row r="18" spans="1:12" x14ac:dyDescent="0.3">
      <c r="A18" s="1">
        <v>2</v>
      </c>
      <c r="B18" s="133" t="s">
        <v>10</v>
      </c>
      <c r="C18" s="134"/>
      <c r="D18" s="134"/>
      <c r="E18" s="134"/>
      <c r="F18" s="134"/>
      <c r="G18" s="134"/>
      <c r="H18" s="135"/>
      <c r="I18" s="119">
        <v>7000</v>
      </c>
      <c r="J18" s="118">
        <f>'Р-ди по пера'!F17</f>
        <v>5245.2900000000009</v>
      </c>
      <c r="K18" s="118">
        <f t="shared" si="1"/>
        <v>-1754.7099999999991</v>
      </c>
      <c r="L18" s="6">
        <f>$J18/$I18</f>
        <v>0.74932714285714297</v>
      </c>
    </row>
    <row r="19" spans="1:12" x14ac:dyDescent="0.3">
      <c r="A19" s="1">
        <v>3</v>
      </c>
      <c r="B19" s="133" t="s">
        <v>31</v>
      </c>
      <c r="C19" s="134"/>
      <c r="D19" s="134"/>
      <c r="E19" s="134"/>
      <c r="F19" s="134"/>
      <c r="G19" s="134"/>
      <c r="H19" s="135"/>
      <c r="I19" s="119">
        <v>4000</v>
      </c>
      <c r="J19" s="118">
        <f>'Р-ди по пера'!F21</f>
        <v>1957</v>
      </c>
      <c r="K19" s="118">
        <f t="shared" si="1"/>
        <v>-2043</v>
      </c>
      <c r="L19" s="6">
        <f t="shared" si="3"/>
        <v>0.48925000000000002</v>
      </c>
    </row>
    <row r="20" spans="1:12" x14ac:dyDescent="0.3">
      <c r="A20" s="1">
        <v>4</v>
      </c>
      <c r="B20" s="133" t="s">
        <v>11</v>
      </c>
      <c r="C20" s="134"/>
      <c r="D20" s="134"/>
      <c r="E20" s="134"/>
      <c r="F20" s="134"/>
      <c r="G20" s="134"/>
      <c r="H20" s="135"/>
      <c r="I20" s="119">
        <v>3500</v>
      </c>
      <c r="J20" s="118">
        <f>'Р-ди по пера'!F27</f>
        <v>260.24</v>
      </c>
      <c r="K20" s="118">
        <f t="shared" si="1"/>
        <v>-3239.76</v>
      </c>
      <c r="L20" s="6">
        <f t="shared" si="3"/>
        <v>7.435428571428572E-2</v>
      </c>
    </row>
    <row r="21" spans="1:12" x14ac:dyDescent="0.3">
      <c r="A21" s="1">
        <v>5</v>
      </c>
      <c r="B21" s="133" t="s">
        <v>12</v>
      </c>
      <c r="C21" s="134"/>
      <c r="D21" s="134"/>
      <c r="E21" s="134"/>
      <c r="F21" s="134"/>
      <c r="G21" s="134"/>
      <c r="H21" s="135"/>
      <c r="I21" s="119">
        <v>12000</v>
      </c>
      <c r="J21" s="124">
        <f>('Р-ди по пера'!F52)+4672</f>
        <v>9010.39</v>
      </c>
      <c r="K21" s="118">
        <f t="shared" si="1"/>
        <v>-2989.6100000000006</v>
      </c>
      <c r="L21" s="6">
        <f t="shared" si="3"/>
        <v>0.75086583333333323</v>
      </c>
    </row>
    <row r="22" spans="1:12" x14ac:dyDescent="0.3">
      <c r="A22" s="1">
        <v>6</v>
      </c>
      <c r="B22" s="133" t="s">
        <v>32</v>
      </c>
      <c r="C22" s="134"/>
      <c r="D22" s="134"/>
      <c r="E22" s="134"/>
      <c r="F22" s="134"/>
      <c r="G22" s="134"/>
      <c r="H22" s="135"/>
      <c r="I22" s="119">
        <v>20000</v>
      </c>
      <c r="J22" s="118">
        <f>'Р-ди по пера'!F56</f>
        <v>15260</v>
      </c>
      <c r="K22" s="118">
        <f t="shared" si="1"/>
        <v>-4740</v>
      </c>
      <c r="L22" s="6">
        <f t="shared" si="3"/>
        <v>0.76300000000000001</v>
      </c>
    </row>
    <row r="23" spans="1:12" x14ac:dyDescent="0.3">
      <c r="A23" s="1">
        <v>7</v>
      </c>
      <c r="B23" s="133" t="s">
        <v>33</v>
      </c>
      <c r="C23" s="134"/>
      <c r="D23" s="134"/>
      <c r="E23" s="134"/>
      <c r="F23" s="134"/>
      <c r="G23" s="134"/>
      <c r="H23" s="135"/>
      <c r="I23" s="119">
        <v>9000</v>
      </c>
      <c r="J23" s="118">
        <f>'Р-ди по пера'!F62</f>
        <v>558.24</v>
      </c>
      <c r="K23" s="118">
        <f t="shared" si="1"/>
        <v>-8441.76</v>
      </c>
      <c r="L23" s="6">
        <f t="shared" si="3"/>
        <v>6.2026666666666667E-2</v>
      </c>
    </row>
    <row r="24" spans="1:12" x14ac:dyDescent="0.3">
      <c r="A24" s="1">
        <v>8</v>
      </c>
      <c r="B24" s="127" t="s">
        <v>34</v>
      </c>
      <c r="C24" s="128"/>
      <c r="D24" s="128"/>
      <c r="E24" s="128"/>
      <c r="F24" s="128"/>
      <c r="G24" s="128"/>
      <c r="H24" s="129"/>
      <c r="I24" s="119">
        <v>5500</v>
      </c>
      <c r="J24" s="118">
        <f>'Р-ди по пера'!F74</f>
        <v>5851.61</v>
      </c>
      <c r="K24" s="118">
        <f t="shared" si="1"/>
        <v>351.60999999999967</v>
      </c>
      <c r="L24" s="6">
        <f t="shared" si="3"/>
        <v>1.0639290909090908</v>
      </c>
    </row>
    <row r="25" spans="1:12" x14ac:dyDescent="0.3">
      <c r="A25" s="1">
        <v>9</v>
      </c>
      <c r="B25" s="127" t="s">
        <v>35</v>
      </c>
      <c r="C25" s="128"/>
      <c r="D25" s="128"/>
      <c r="E25" s="128"/>
      <c r="F25" s="128"/>
      <c r="G25" s="128"/>
      <c r="H25" s="129"/>
      <c r="I25" s="119">
        <v>5000</v>
      </c>
      <c r="J25" s="118">
        <f>'Р-ди по пера'!F77</f>
        <v>102.6</v>
      </c>
      <c r="K25" s="118">
        <f t="shared" si="1"/>
        <v>-4897.3999999999996</v>
      </c>
      <c r="L25" s="6">
        <f t="shared" si="3"/>
        <v>2.052E-2</v>
      </c>
    </row>
    <row r="26" spans="1:12" x14ac:dyDescent="0.3">
      <c r="A26" s="1">
        <v>10</v>
      </c>
      <c r="B26" s="127" t="s">
        <v>36</v>
      </c>
      <c r="C26" s="128"/>
      <c r="D26" s="128"/>
      <c r="E26" s="128"/>
      <c r="F26" s="128"/>
      <c r="G26" s="128"/>
      <c r="H26" s="129"/>
      <c r="I26" s="119">
        <v>9000</v>
      </c>
      <c r="J26" s="118">
        <f>'Р-ди по пера'!F99</f>
        <v>7382.09</v>
      </c>
      <c r="K26" s="118">
        <f t="shared" si="1"/>
        <v>-1617.9099999999999</v>
      </c>
      <c r="L26" s="6">
        <f t="shared" si="3"/>
        <v>0.82023222222222225</v>
      </c>
    </row>
    <row r="27" spans="1:12" x14ac:dyDescent="0.3">
      <c r="A27" s="1">
        <v>11</v>
      </c>
      <c r="B27" s="127" t="s">
        <v>13</v>
      </c>
      <c r="C27" s="128"/>
      <c r="D27" s="128"/>
      <c r="E27" s="128"/>
      <c r="F27" s="128"/>
      <c r="G27" s="128"/>
      <c r="H27" s="129"/>
      <c r="I27" s="119">
        <v>8000</v>
      </c>
      <c r="J27" s="118">
        <f>'Р-ди по пера'!F103</f>
        <v>282.08</v>
      </c>
      <c r="K27" s="118">
        <f t="shared" si="1"/>
        <v>-7717.92</v>
      </c>
      <c r="L27" s="6">
        <f t="shared" si="3"/>
        <v>3.526E-2</v>
      </c>
    </row>
    <row r="28" spans="1:12" x14ac:dyDescent="0.3">
      <c r="A28" s="1">
        <v>12</v>
      </c>
      <c r="B28" s="127" t="s">
        <v>37</v>
      </c>
      <c r="C28" s="128"/>
      <c r="D28" s="128"/>
      <c r="E28" s="128"/>
      <c r="F28" s="128"/>
      <c r="G28" s="128"/>
      <c r="H28" s="129"/>
      <c r="I28" s="119">
        <v>9000</v>
      </c>
      <c r="J28" s="124">
        <f>('Р-ди по пера'!F138)+547.04</f>
        <v>7261.9900000000007</v>
      </c>
      <c r="K28" s="118">
        <f t="shared" si="1"/>
        <v>-1738.0099999999993</v>
      </c>
      <c r="L28" s="6">
        <f t="shared" si="3"/>
        <v>0.80688777777777787</v>
      </c>
    </row>
    <row r="29" spans="1:12" x14ac:dyDescent="0.3">
      <c r="A29" s="1">
        <v>13</v>
      </c>
      <c r="B29" s="127" t="s">
        <v>81</v>
      </c>
      <c r="C29" s="128"/>
      <c r="D29" s="128"/>
      <c r="E29" s="128"/>
      <c r="F29" s="128"/>
      <c r="G29" s="128"/>
      <c r="H29" s="129"/>
      <c r="I29" s="119">
        <v>5500</v>
      </c>
      <c r="J29" s="118">
        <f>'Р-ди по пера'!F142</f>
        <v>0</v>
      </c>
      <c r="K29" s="118">
        <f t="shared" si="1"/>
        <v>-5500</v>
      </c>
      <c r="L29" s="6">
        <f t="shared" si="3"/>
        <v>0</v>
      </c>
    </row>
    <row r="30" spans="1:12" x14ac:dyDescent="0.3">
      <c r="A30" s="1">
        <v>14</v>
      </c>
      <c r="B30" s="127" t="s">
        <v>14</v>
      </c>
      <c r="C30" s="128"/>
      <c r="D30" s="128"/>
      <c r="E30" s="128"/>
      <c r="F30" s="128"/>
      <c r="G30" s="128"/>
      <c r="H30" s="129"/>
      <c r="I30" s="119">
        <v>2500</v>
      </c>
      <c r="J30" s="118">
        <f>'Р-ди по пера'!F144</f>
        <v>0</v>
      </c>
      <c r="K30" s="118">
        <f t="shared" si="1"/>
        <v>-2500</v>
      </c>
      <c r="L30" s="6">
        <f t="shared" si="3"/>
        <v>0</v>
      </c>
    </row>
    <row r="31" spans="1:12" x14ac:dyDescent="0.3">
      <c r="A31" s="1">
        <v>15</v>
      </c>
      <c r="B31" s="127" t="s">
        <v>82</v>
      </c>
      <c r="C31" s="128"/>
      <c r="D31" s="128"/>
      <c r="E31" s="128"/>
      <c r="F31" s="128"/>
      <c r="G31" s="128"/>
      <c r="H31" s="129"/>
      <c r="I31" s="119">
        <v>4500</v>
      </c>
      <c r="J31" s="118">
        <f>'Р-ди по пера'!F149</f>
        <v>555.85</v>
      </c>
      <c r="K31" s="118">
        <f t="shared" si="1"/>
        <v>-3944.15</v>
      </c>
      <c r="L31" s="6">
        <f t="shared" si="3"/>
        <v>0.12352222222222223</v>
      </c>
    </row>
    <row r="32" spans="1:12" x14ac:dyDescent="0.3">
      <c r="A32" s="1">
        <v>16</v>
      </c>
      <c r="B32" s="127" t="s">
        <v>15</v>
      </c>
      <c r="C32" s="128"/>
      <c r="D32" s="128"/>
      <c r="E32" s="128"/>
      <c r="F32" s="128"/>
      <c r="G32" s="128"/>
      <c r="H32" s="129"/>
      <c r="I32" s="119">
        <v>19000</v>
      </c>
      <c r="J32" s="118">
        <f>'Р-ди по пера'!F159</f>
        <v>11794</v>
      </c>
      <c r="K32" s="118">
        <f t="shared" si="1"/>
        <v>-7206</v>
      </c>
      <c r="L32" s="6">
        <f t="shared" si="3"/>
        <v>0.62073684210526314</v>
      </c>
    </row>
    <row r="33" spans="1:12" x14ac:dyDescent="0.3">
      <c r="A33" s="1">
        <v>17</v>
      </c>
      <c r="B33" s="133" t="s">
        <v>287</v>
      </c>
      <c r="C33" s="134"/>
      <c r="D33" s="134"/>
      <c r="E33" s="134"/>
      <c r="F33" s="134"/>
      <c r="G33" s="134"/>
      <c r="H33" s="135"/>
      <c r="I33" s="119">
        <v>4000</v>
      </c>
      <c r="J33" s="118">
        <f>'Р-ди по пера'!F162</f>
        <v>6678.49</v>
      </c>
      <c r="K33" s="118">
        <f t="shared" ref="K33:K34" si="4">J33-I33</f>
        <v>2678.49</v>
      </c>
      <c r="L33" s="6">
        <f t="shared" si="3"/>
        <v>1.6696225</v>
      </c>
    </row>
    <row r="34" spans="1:12" x14ac:dyDescent="0.3">
      <c r="A34" s="1">
        <v>18</v>
      </c>
      <c r="B34" s="133" t="s">
        <v>125</v>
      </c>
      <c r="C34" s="134"/>
      <c r="D34" s="134"/>
      <c r="E34" s="134"/>
      <c r="F34" s="134"/>
      <c r="G34" s="134"/>
      <c r="H34" s="135"/>
      <c r="I34" s="119">
        <v>8178.6</v>
      </c>
      <c r="J34" s="124">
        <f>'Р-ди по пера'!F166</f>
        <v>11726.4</v>
      </c>
      <c r="K34" s="118">
        <f t="shared" si="4"/>
        <v>3547.7999999999993</v>
      </c>
      <c r="L34" s="6">
        <f t="shared" si="3"/>
        <v>1.4337906243122294</v>
      </c>
    </row>
    <row r="35" spans="1:12" x14ac:dyDescent="0.3">
      <c r="A35" s="1">
        <v>19</v>
      </c>
      <c r="B35" s="127" t="s">
        <v>278</v>
      </c>
      <c r="C35" s="128"/>
      <c r="D35" s="128"/>
      <c r="E35" s="128"/>
      <c r="F35" s="128"/>
      <c r="G35" s="128"/>
      <c r="H35" s="129"/>
      <c r="I35" s="118">
        <v>0</v>
      </c>
      <c r="J35" s="124">
        <v>2014.08</v>
      </c>
      <c r="K35" s="124">
        <f>J35-I35</f>
        <v>2014.08</v>
      </c>
      <c r="L35" s="6"/>
    </row>
    <row r="36" spans="1:12" x14ac:dyDescent="0.3">
      <c r="A36" s="1">
        <v>20</v>
      </c>
      <c r="B36" s="127" t="s">
        <v>288</v>
      </c>
      <c r="C36" s="128"/>
      <c r="D36" s="128"/>
      <c r="E36" s="128"/>
      <c r="F36" s="128"/>
      <c r="G36" s="128"/>
      <c r="H36" s="129"/>
      <c r="I36" s="118">
        <v>0</v>
      </c>
      <c r="J36" s="124">
        <v>11726.4</v>
      </c>
      <c r="K36" s="124">
        <f>J36-I36</f>
        <v>11726.4</v>
      </c>
      <c r="L36" s="6"/>
    </row>
    <row r="37" spans="1:12" x14ac:dyDescent="0.3">
      <c r="A37" s="1"/>
      <c r="B37" s="133"/>
      <c r="C37" s="134"/>
      <c r="D37" s="134"/>
      <c r="E37" s="134"/>
      <c r="F37" s="134"/>
      <c r="G37" s="134"/>
      <c r="H37" s="135"/>
      <c r="I37" s="2"/>
      <c r="J37" s="2"/>
      <c r="K37" s="2"/>
      <c r="L37" s="6"/>
    </row>
    <row r="38" spans="1:12" ht="15.6" x14ac:dyDescent="0.3">
      <c r="A38" s="1"/>
      <c r="B38" s="136" t="s">
        <v>286</v>
      </c>
      <c r="C38" s="137"/>
      <c r="D38" s="137"/>
      <c r="E38" s="137"/>
      <c r="F38" s="137"/>
      <c r="G38" s="137"/>
      <c r="H38" s="138"/>
      <c r="I38" s="7">
        <f>I10-I16</f>
        <v>0</v>
      </c>
      <c r="J38" s="123">
        <f>J10-J16</f>
        <v>41202.330000000016</v>
      </c>
      <c r="K38" s="123">
        <f>J38-I38</f>
        <v>41202.330000000016</v>
      </c>
      <c r="L38" s="8"/>
    </row>
    <row r="39" spans="1:12" x14ac:dyDescent="0.3">
      <c r="A39" s="1"/>
      <c r="B39" s="139" t="s">
        <v>289</v>
      </c>
      <c r="C39" s="140"/>
      <c r="D39" s="140"/>
      <c r="E39" s="140"/>
      <c r="F39" s="140"/>
      <c r="G39" s="140"/>
      <c r="H39" s="141"/>
      <c r="I39" s="69"/>
      <c r="J39" s="125">
        <f>SUM(J40:J41)</f>
        <v>202332.17</v>
      </c>
      <c r="K39" s="118"/>
      <c r="L39" s="6"/>
    </row>
    <row r="40" spans="1:12" x14ac:dyDescent="0.3">
      <c r="A40" s="1"/>
      <c r="B40" s="130" t="s">
        <v>17</v>
      </c>
      <c r="C40" s="131"/>
      <c r="D40" s="131"/>
      <c r="E40" s="131"/>
      <c r="F40" s="131"/>
      <c r="G40" s="131"/>
      <c r="H40" s="132"/>
      <c r="I40" s="70"/>
      <c r="J40" s="126">
        <v>117955.6</v>
      </c>
      <c r="K40" s="118"/>
      <c r="L40" s="6"/>
    </row>
    <row r="41" spans="1:12" x14ac:dyDescent="0.3">
      <c r="A41" s="1"/>
      <c r="B41" s="130" t="s">
        <v>18</v>
      </c>
      <c r="C41" s="131"/>
      <c r="D41" s="131"/>
      <c r="E41" s="131"/>
      <c r="F41" s="131"/>
      <c r="G41" s="131"/>
      <c r="H41" s="132"/>
      <c r="I41" s="70"/>
      <c r="J41" s="126">
        <v>84376.57</v>
      </c>
      <c r="K41" s="118"/>
      <c r="L41" s="6"/>
    </row>
  </sheetData>
  <mergeCells count="41">
    <mergeCell ref="B5:H6"/>
    <mergeCell ref="I5:I6"/>
    <mergeCell ref="J5:J6"/>
    <mergeCell ref="B13:H13"/>
    <mergeCell ref="B15:H15"/>
    <mergeCell ref="A1:L1"/>
    <mergeCell ref="A2:L2"/>
    <mergeCell ref="B21:H21"/>
    <mergeCell ref="B8:H8"/>
    <mergeCell ref="B9:H9"/>
    <mergeCell ref="B10:H10"/>
    <mergeCell ref="B11:H11"/>
    <mergeCell ref="B16:H16"/>
    <mergeCell ref="B14:H14"/>
    <mergeCell ref="B17:H17"/>
    <mergeCell ref="B18:H18"/>
    <mergeCell ref="B19:H19"/>
    <mergeCell ref="B20:H20"/>
    <mergeCell ref="B12:H12"/>
    <mergeCell ref="K5:L5"/>
    <mergeCell ref="B7:H7"/>
    <mergeCell ref="B22:H22"/>
    <mergeCell ref="B24:H24"/>
    <mergeCell ref="B23:H23"/>
    <mergeCell ref="B26:H26"/>
    <mergeCell ref="B25:H25"/>
    <mergeCell ref="B27:H27"/>
    <mergeCell ref="B28:H28"/>
    <mergeCell ref="B30:H30"/>
    <mergeCell ref="B31:H31"/>
    <mergeCell ref="B32:H32"/>
    <mergeCell ref="B29:H29"/>
    <mergeCell ref="B36:H36"/>
    <mergeCell ref="B35:H35"/>
    <mergeCell ref="B41:H41"/>
    <mergeCell ref="B34:H34"/>
    <mergeCell ref="B33:H33"/>
    <mergeCell ref="B37:H37"/>
    <mergeCell ref="B38:H38"/>
    <mergeCell ref="B39:H39"/>
    <mergeCell ref="B40:H40"/>
  </mergeCells>
  <conditionalFormatting sqref="L11:L14 L16:L41">
    <cfRule type="cellIs" dxfId="20" priority="11" operator="greaterThan">
      <formula>0.9999</formula>
    </cfRule>
    <cfRule type="cellIs" dxfId="19" priority="12" operator="greaterThan">
      <formula>1</formula>
    </cfRule>
  </conditionalFormatting>
  <conditionalFormatting sqref="L11:L14 L16:L41">
    <cfRule type="cellIs" dxfId="18" priority="10" operator="greaterThan">
      <formula>"99,99%"</formula>
    </cfRule>
  </conditionalFormatting>
  <conditionalFormatting sqref="L10">
    <cfRule type="cellIs" dxfId="17" priority="8" operator="greaterThan">
      <formula>0.9999</formula>
    </cfRule>
    <cfRule type="cellIs" dxfId="16" priority="9" operator="greaterThan">
      <formula>1</formula>
    </cfRule>
  </conditionalFormatting>
  <conditionalFormatting sqref="L10">
    <cfRule type="cellIs" dxfId="15" priority="7" operator="greaterThan">
      <formula>"99,99%"</formula>
    </cfRule>
  </conditionalFormatting>
  <conditionalFormatting sqref="L15">
    <cfRule type="cellIs" dxfId="14" priority="2" operator="greaterThan">
      <formula>0.9999</formula>
    </cfRule>
    <cfRule type="cellIs" dxfId="13" priority="3" operator="greaterThan">
      <formula>1</formula>
    </cfRule>
  </conditionalFormatting>
  <conditionalFormatting sqref="L15">
    <cfRule type="cellIs" dxfId="12" priority="1" operator="greaterThan">
      <formula>"99,99%"</formula>
    </cfRule>
  </conditionalFormatting>
  <pageMargins left="0.7" right="0.7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69"/>
  <sheetViews>
    <sheetView topLeftCell="A157" workbookViewId="0">
      <selection activeCell="E161" sqref="E161"/>
    </sheetView>
  </sheetViews>
  <sheetFormatPr defaultRowHeight="14.4" outlineLevelRow="2" x14ac:dyDescent="0.3"/>
  <cols>
    <col min="1" max="1" width="16.44140625" style="17" customWidth="1"/>
    <col min="2" max="2" width="12.33203125" style="18" customWidth="1"/>
    <col min="3" max="3" width="5.33203125" style="9" customWidth="1"/>
    <col min="4" max="4" width="23.44140625" style="9" customWidth="1"/>
    <col min="5" max="5" width="54.77734375" style="19" customWidth="1"/>
    <col min="6" max="6" width="11.88671875" style="20" customWidth="1"/>
    <col min="7" max="7" width="13.44140625" style="39" customWidth="1"/>
    <col min="8" max="8" width="14.5546875" style="40" customWidth="1"/>
    <col min="9" max="9" width="10.109375" style="19" customWidth="1"/>
    <col min="10" max="59" width="9.109375" style="9"/>
    <col min="60" max="256" width="9.109375" style="10"/>
    <col min="257" max="257" width="16.44140625" style="10" customWidth="1"/>
    <col min="258" max="258" width="12.33203125" style="10" customWidth="1"/>
    <col min="259" max="259" width="5.33203125" style="10" customWidth="1"/>
    <col min="260" max="260" width="23.44140625" style="10" customWidth="1"/>
    <col min="261" max="261" width="34.5546875" style="10" customWidth="1"/>
    <col min="262" max="262" width="11.88671875" style="10" customWidth="1"/>
    <col min="263" max="263" width="13.44140625" style="10" customWidth="1"/>
    <col min="264" max="264" width="14.5546875" style="10" customWidth="1"/>
    <col min="265" max="265" width="10.109375" style="10" customWidth="1"/>
    <col min="266" max="512" width="9.109375" style="10"/>
    <col min="513" max="513" width="16.44140625" style="10" customWidth="1"/>
    <col min="514" max="514" width="12.33203125" style="10" customWidth="1"/>
    <col min="515" max="515" width="5.33203125" style="10" customWidth="1"/>
    <col min="516" max="516" width="23.44140625" style="10" customWidth="1"/>
    <col min="517" max="517" width="34.5546875" style="10" customWidth="1"/>
    <col min="518" max="518" width="11.88671875" style="10" customWidth="1"/>
    <col min="519" max="519" width="13.44140625" style="10" customWidth="1"/>
    <col min="520" max="520" width="14.5546875" style="10" customWidth="1"/>
    <col min="521" max="521" width="10.109375" style="10" customWidth="1"/>
    <col min="522" max="768" width="9.109375" style="10"/>
    <col min="769" max="769" width="16.44140625" style="10" customWidth="1"/>
    <col min="770" max="770" width="12.33203125" style="10" customWidth="1"/>
    <col min="771" max="771" width="5.33203125" style="10" customWidth="1"/>
    <col min="772" max="772" width="23.44140625" style="10" customWidth="1"/>
    <col min="773" max="773" width="34.5546875" style="10" customWidth="1"/>
    <col min="774" max="774" width="11.88671875" style="10" customWidth="1"/>
    <col min="775" max="775" width="13.44140625" style="10" customWidth="1"/>
    <col min="776" max="776" width="14.5546875" style="10" customWidth="1"/>
    <col min="777" max="777" width="10.109375" style="10" customWidth="1"/>
    <col min="778" max="1024" width="9.109375" style="10"/>
    <col min="1025" max="1025" width="16.44140625" style="10" customWidth="1"/>
    <col min="1026" max="1026" width="12.33203125" style="10" customWidth="1"/>
    <col min="1027" max="1027" width="5.33203125" style="10" customWidth="1"/>
    <col min="1028" max="1028" width="23.44140625" style="10" customWidth="1"/>
    <col min="1029" max="1029" width="34.5546875" style="10" customWidth="1"/>
    <col min="1030" max="1030" width="11.88671875" style="10" customWidth="1"/>
    <col min="1031" max="1031" width="13.44140625" style="10" customWidth="1"/>
    <col min="1032" max="1032" width="14.5546875" style="10" customWidth="1"/>
    <col min="1033" max="1033" width="10.109375" style="10" customWidth="1"/>
    <col min="1034" max="1280" width="9.109375" style="10"/>
    <col min="1281" max="1281" width="16.44140625" style="10" customWidth="1"/>
    <col min="1282" max="1282" width="12.33203125" style="10" customWidth="1"/>
    <col min="1283" max="1283" width="5.33203125" style="10" customWidth="1"/>
    <col min="1284" max="1284" width="23.44140625" style="10" customWidth="1"/>
    <col min="1285" max="1285" width="34.5546875" style="10" customWidth="1"/>
    <col min="1286" max="1286" width="11.88671875" style="10" customWidth="1"/>
    <col min="1287" max="1287" width="13.44140625" style="10" customWidth="1"/>
    <col min="1288" max="1288" width="14.5546875" style="10" customWidth="1"/>
    <col min="1289" max="1289" width="10.109375" style="10" customWidth="1"/>
    <col min="1290" max="1536" width="9.109375" style="10"/>
    <col min="1537" max="1537" width="16.44140625" style="10" customWidth="1"/>
    <col min="1538" max="1538" width="12.33203125" style="10" customWidth="1"/>
    <col min="1539" max="1539" width="5.33203125" style="10" customWidth="1"/>
    <col min="1540" max="1540" width="23.44140625" style="10" customWidth="1"/>
    <col min="1541" max="1541" width="34.5546875" style="10" customWidth="1"/>
    <col min="1542" max="1542" width="11.88671875" style="10" customWidth="1"/>
    <col min="1543" max="1543" width="13.44140625" style="10" customWidth="1"/>
    <col min="1544" max="1544" width="14.5546875" style="10" customWidth="1"/>
    <col min="1545" max="1545" width="10.109375" style="10" customWidth="1"/>
    <col min="1546" max="1792" width="9.109375" style="10"/>
    <col min="1793" max="1793" width="16.44140625" style="10" customWidth="1"/>
    <col min="1794" max="1794" width="12.33203125" style="10" customWidth="1"/>
    <col min="1795" max="1795" width="5.33203125" style="10" customWidth="1"/>
    <col min="1796" max="1796" width="23.44140625" style="10" customWidth="1"/>
    <col min="1797" max="1797" width="34.5546875" style="10" customWidth="1"/>
    <col min="1798" max="1798" width="11.88671875" style="10" customWidth="1"/>
    <col min="1799" max="1799" width="13.44140625" style="10" customWidth="1"/>
    <col min="1800" max="1800" width="14.5546875" style="10" customWidth="1"/>
    <col min="1801" max="1801" width="10.109375" style="10" customWidth="1"/>
    <col min="1802" max="2048" width="9.109375" style="10"/>
    <col min="2049" max="2049" width="16.44140625" style="10" customWidth="1"/>
    <col min="2050" max="2050" width="12.33203125" style="10" customWidth="1"/>
    <col min="2051" max="2051" width="5.33203125" style="10" customWidth="1"/>
    <col min="2052" max="2052" width="23.44140625" style="10" customWidth="1"/>
    <col min="2053" max="2053" width="34.5546875" style="10" customWidth="1"/>
    <col min="2054" max="2054" width="11.88671875" style="10" customWidth="1"/>
    <col min="2055" max="2055" width="13.44140625" style="10" customWidth="1"/>
    <col min="2056" max="2056" width="14.5546875" style="10" customWidth="1"/>
    <col min="2057" max="2057" width="10.109375" style="10" customWidth="1"/>
    <col min="2058" max="2304" width="9.109375" style="10"/>
    <col min="2305" max="2305" width="16.44140625" style="10" customWidth="1"/>
    <col min="2306" max="2306" width="12.33203125" style="10" customWidth="1"/>
    <col min="2307" max="2307" width="5.33203125" style="10" customWidth="1"/>
    <col min="2308" max="2308" width="23.44140625" style="10" customWidth="1"/>
    <col min="2309" max="2309" width="34.5546875" style="10" customWidth="1"/>
    <col min="2310" max="2310" width="11.88671875" style="10" customWidth="1"/>
    <col min="2311" max="2311" width="13.44140625" style="10" customWidth="1"/>
    <col min="2312" max="2312" width="14.5546875" style="10" customWidth="1"/>
    <col min="2313" max="2313" width="10.109375" style="10" customWidth="1"/>
    <col min="2314" max="2560" width="9.109375" style="10"/>
    <col min="2561" max="2561" width="16.44140625" style="10" customWidth="1"/>
    <col min="2562" max="2562" width="12.33203125" style="10" customWidth="1"/>
    <col min="2563" max="2563" width="5.33203125" style="10" customWidth="1"/>
    <col min="2564" max="2564" width="23.44140625" style="10" customWidth="1"/>
    <col min="2565" max="2565" width="34.5546875" style="10" customWidth="1"/>
    <col min="2566" max="2566" width="11.88671875" style="10" customWidth="1"/>
    <col min="2567" max="2567" width="13.44140625" style="10" customWidth="1"/>
    <col min="2568" max="2568" width="14.5546875" style="10" customWidth="1"/>
    <col min="2569" max="2569" width="10.109375" style="10" customWidth="1"/>
    <col min="2570" max="2816" width="9.109375" style="10"/>
    <col min="2817" max="2817" width="16.44140625" style="10" customWidth="1"/>
    <col min="2818" max="2818" width="12.33203125" style="10" customWidth="1"/>
    <col min="2819" max="2819" width="5.33203125" style="10" customWidth="1"/>
    <col min="2820" max="2820" width="23.44140625" style="10" customWidth="1"/>
    <col min="2821" max="2821" width="34.5546875" style="10" customWidth="1"/>
    <col min="2822" max="2822" width="11.88671875" style="10" customWidth="1"/>
    <col min="2823" max="2823" width="13.44140625" style="10" customWidth="1"/>
    <col min="2824" max="2824" width="14.5546875" style="10" customWidth="1"/>
    <col min="2825" max="2825" width="10.109375" style="10" customWidth="1"/>
    <col min="2826" max="3072" width="9.109375" style="10"/>
    <col min="3073" max="3073" width="16.44140625" style="10" customWidth="1"/>
    <col min="3074" max="3074" width="12.33203125" style="10" customWidth="1"/>
    <col min="3075" max="3075" width="5.33203125" style="10" customWidth="1"/>
    <col min="3076" max="3076" width="23.44140625" style="10" customWidth="1"/>
    <col min="3077" max="3077" width="34.5546875" style="10" customWidth="1"/>
    <col min="3078" max="3078" width="11.88671875" style="10" customWidth="1"/>
    <col min="3079" max="3079" width="13.44140625" style="10" customWidth="1"/>
    <col min="3080" max="3080" width="14.5546875" style="10" customWidth="1"/>
    <col min="3081" max="3081" width="10.109375" style="10" customWidth="1"/>
    <col min="3082" max="3328" width="9.109375" style="10"/>
    <col min="3329" max="3329" width="16.44140625" style="10" customWidth="1"/>
    <col min="3330" max="3330" width="12.33203125" style="10" customWidth="1"/>
    <col min="3331" max="3331" width="5.33203125" style="10" customWidth="1"/>
    <col min="3332" max="3332" width="23.44140625" style="10" customWidth="1"/>
    <col min="3333" max="3333" width="34.5546875" style="10" customWidth="1"/>
    <col min="3334" max="3334" width="11.88671875" style="10" customWidth="1"/>
    <col min="3335" max="3335" width="13.44140625" style="10" customWidth="1"/>
    <col min="3336" max="3336" width="14.5546875" style="10" customWidth="1"/>
    <col min="3337" max="3337" width="10.109375" style="10" customWidth="1"/>
    <col min="3338" max="3584" width="9.109375" style="10"/>
    <col min="3585" max="3585" width="16.44140625" style="10" customWidth="1"/>
    <col min="3586" max="3586" width="12.33203125" style="10" customWidth="1"/>
    <col min="3587" max="3587" width="5.33203125" style="10" customWidth="1"/>
    <col min="3588" max="3588" width="23.44140625" style="10" customWidth="1"/>
    <col min="3589" max="3589" width="34.5546875" style="10" customWidth="1"/>
    <col min="3590" max="3590" width="11.88671875" style="10" customWidth="1"/>
    <col min="3591" max="3591" width="13.44140625" style="10" customWidth="1"/>
    <col min="3592" max="3592" width="14.5546875" style="10" customWidth="1"/>
    <col min="3593" max="3593" width="10.109375" style="10" customWidth="1"/>
    <col min="3594" max="3840" width="9.109375" style="10"/>
    <col min="3841" max="3841" width="16.44140625" style="10" customWidth="1"/>
    <col min="3842" max="3842" width="12.33203125" style="10" customWidth="1"/>
    <col min="3843" max="3843" width="5.33203125" style="10" customWidth="1"/>
    <col min="3844" max="3844" width="23.44140625" style="10" customWidth="1"/>
    <col min="3845" max="3845" width="34.5546875" style="10" customWidth="1"/>
    <col min="3846" max="3846" width="11.88671875" style="10" customWidth="1"/>
    <col min="3847" max="3847" width="13.44140625" style="10" customWidth="1"/>
    <col min="3848" max="3848" width="14.5546875" style="10" customWidth="1"/>
    <col min="3849" max="3849" width="10.109375" style="10" customWidth="1"/>
    <col min="3850" max="4096" width="9.109375" style="10"/>
    <col min="4097" max="4097" width="16.44140625" style="10" customWidth="1"/>
    <col min="4098" max="4098" width="12.33203125" style="10" customWidth="1"/>
    <col min="4099" max="4099" width="5.33203125" style="10" customWidth="1"/>
    <col min="4100" max="4100" width="23.44140625" style="10" customWidth="1"/>
    <col min="4101" max="4101" width="34.5546875" style="10" customWidth="1"/>
    <col min="4102" max="4102" width="11.88671875" style="10" customWidth="1"/>
    <col min="4103" max="4103" width="13.44140625" style="10" customWidth="1"/>
    <col min="4104" max="4104" width="14.5546875" style="10" customWidth="1"/>
    <col min="4105" max="4105" width="10.109375" style="10" customWidth="1"/>
    <col min="4106" max="4352" width="9.109375" style="10"/>
    <col min="4353" max="4353" width="16.44140625" style="10" customWidth="1"/>
    <col min="4354" max="4354" width="12.33203125" style="10" customWidth="1"/>
    <col min="4355" max="4355" width="5.33203125" style="10" customWidth="1"/>
    <col min="4356" max="4356" width="23.44140625" style="10" customWidth="1"/>
    <col min="4357" max="4357" width="34.5546875" style="10" customWidth="1"/>
    <col min="4358" max="4358" width="11.88671875" style="10" customWidth="1"/>
    <col min="4359" max="4359" width="13.44140625" style="10" customWidth="1"/>
    <col min="4360" max="4360" width="14.5546875" style="10" customWidth="1"/>
    <col min="4361" max="4361" width="10.109375" style="10" customWidth="1"/>
    <col min="4362" max="4608" width="9.109375" style="10"/>
    <col min="4609" max="4609" width="16.44140625" style="10" customWidth="1"/>
    <col min="4610" max="4610" width="12.33203125" style="10" customWidth="1"/>
    <col min="4611" max="4611" width="5.33203125" style="10" customWidth="1"/>
    <col min="4612" max="4612" width="23.44140625" style="10" customWidth="1"/>
    <col min="4613" max="4613" width="34.5546875" style="10" customWidth="1"/>
    <col min="4614" max="4614" width="11.88671875" style="10" customWidth="1"/>
    <col min="4615" max="4615" width="13.44140625" style="10" customWidth="1"/>
    <col min="4616" max="4616" width="14.5546875" style="10" customWidth="1"/>
    <col min="4617" max="4617" width="10.109375" style="10" customWidth="1"/>
    <col min="4618" max="4864" width="9.109375" style="10"/>
    <col min="4865" max="4865" width="16.44140625" style="10" customWidth="1"/>
    <col min="4866" max="4866" width="12.33203125" style="10" customWidth="1"/>
    <col min="4867" max="4867" width="5.33203125" style="10" customWidth="1"/>
    <col min="4868" max="4868" width="23.44140625" style="10" customWidth="1"/>
    <col min="4869" max="4869" width="34.5546875" style="10" customWidth="1"/>
    <col min="4870" max="4870" width="11.88671875" style="10" customWidth="1"/>
    <col min="4871" max="4871" width="13.44140625" style="10" customWidth="1"/>
    <col min="4872" max="4872" width="14.5546875" style="10" customWidth="1"/>
    <col min="4873" max="4873" width="10.109375" style="10" customWidth="1"/>
    <col min="4874" max="5120" width="9.109375" style="10"/>
    <col min="5121" max="5121" width="16.44140625" style="10" customWidth="1"/>
    <col min="5122" max="5122" width="12.33203125" style="10" customWidth="1"/>
    <col min="5123" max="5123" width="5.33203125" style="10" customWidth="1"/>
    <col min="5124" max="5124" width="23.44140625" style="10" customWidth="1"/>
    <col min="5125" max="5125" width="34.5546875" style="10" customWidth="1"/>
    <col min="5126" max="5126" width="11.88671875" style="10" customWidth="1"/>
    <col min="5127" max="5127" width="13.44140625" style="10" customWidth="1"/>
    <col min="5128" max="5128" width="14.5546875" style="10" customWidth="1"/>
    <col min="5129" max="5129" width="10.109375" style="10" customWidth="1"/>
    <col min="5130" max="5376" width="9.109375" style="10"/>
    <col min="5377" max="5377" width="16.44140625" style="10" customWidth="1"/>
    <col min="5378" max="5378" width="12.33203125" style="10" customWidth="1"/>
    <col min="5379" max="5379" width="5.33203125" style="10" customWidth="1"/>
    <col min="5380" max="5380" width="23.44140625" style="10" customWidth="1"/>
    <col min="5381" max="5381" width="34.5546875" style="10" customWidth="1"/>
    <col min="5382" max="5382" width="11.88671875" style="10" customWidth="1"/>
    <col min="5383" max="5383" width="13.44140625" style="10" customWidth="1"/>
    <col min="5384" max="5384" width="14.5546875" style="10" customWidth="1"/>
    <col min="5385" max="5385" width="10.109375" style="10" customWidth="1"/>
    <col min="5386" max="5632" width="9.109375" style="10"/>
    <col min="5633" max="5633" width="16.44140625" style="10" customWidth="1"/>
    <col min="5634" max="5634" width="12.33203125" style="10" customWidth="1"/>
    <col min="5635" max="5635" width="5.33203125" style="10" customWidth="1"/>
    <col min="5636" max="5636" width="23.44140625" style="10" customWidth="1"/>
    <col min="5637" max="5637" width="34.5546875" style="10" customWidth="1"/>
    <col min="5638" max="5638" width="11.88671875" style="10" customWidth="1"/>
    <col min="5639" max="5639" width="13.44140625" style="10" customWidth="1"/>
    <col min="5640" max="5640" width="14.5546875" style="10" customWidth="1"/>
    <col min="5641" max="5641" width="10.109375" style="10" customWidth="1"/>
    <col min="5642" max="5888" width="9.109375" style="10"/>
    <col min="5889" max="5889" width="16.44140625" style="10" customWidth="1"/>
    <col min="5890" max="5890" width="12.33203125" style="10" customWidth="1"/>
    <col min="5891" max="5891" width="5.33203125" style="10" customWidth="1"/>
    <col min="5892" max="5892" width="23.44140625" style="10" customWidth="1"/>
    <col min="5893" max="5893" width="34.5546875" style="10" customWidth="1"/>
    <col min="5894" max="5894" width="11.88671875" style="10" customWidth="1"/>
    <col min="5895" max="5895" width="13.44140625" style="10" customWidth="1"/>
    <col min="5896" max="5896" width="14.5546875" style="10" customWidth="1"/>
    <col min="5897" max="5897" width="10.109375" style="10" customWidth="1"/>
    <col min="5898" max="6144" width="9.109375" style="10"/>
    <col min="6145" max="6145" width="16.44140625" style="10" customWidth="1"/>
    <col min="6146" max="6146" width="12.33203125" style="10" customWidth="1"/>
    <col min="6147" max="6147" width="5.33203125" style="10" customWidth="1"/>
    <col min="6148" max="6148" width="23.44140625" style="10" customWidth="1"/>
    <col min="6149" max="6149" width="34.5546875" style="10" customWidth="1"/>
    <col min="6150" max="6150" width="11.88671875" style="10" customWidth="1"/>
    <col min="6151" max="6151" width="13.44140625" style="10" customWidth="1"/>
    <col min="6152" max="6152" width="14.5546875" style="10" customWidth="1"/>
    <col min="6153" max="6153" width="10.109375" style="10" customWidth="1"/>
    <col min="6154" max="6400" width="9.109375" style="10"/>
    <col min="6401" max="6401" width="16.44140625" style="10" customWidth="1"/>
    <col min="6402" max="6402" width="12.33203125" style="10" customWidth="1"/>
    <col min="6403" max="6403" width="5.33203125" style="10" customWidth="1"/>
    <col min="6404" max="6404" width="23.44140625" style="10" customWidth="1"/>
    <col min="6405" max="6405" width="34.5546875" style="10" customWidth="1"/>
    <col min="6406" max="6406" width="11.88671875" style="10" customWidth="1"/>
    <col min="6407" max="6407" width="13.44140625" style="10" customWidth="1"/>
    <col min="6408" max="6408" width="14.5546875" style="10" customWidth="1"/>
    <col min="6409" max="6409" width="10.109375" style="10" customWidth="1"/>
    <col min="6410" max="6656" width="9.109375" style="10"/>
    <col min="6657" max="6657" width="16.44140625" style="10" customWidth="1"/>
    <col min="6658" max="6658" width="12.33203125" style="10" customWidth="1"/>
    <col min="6659" max="6659" width="5.33203125" style="10" customWidth="1"/>
    <col min="6660" max="6660" width="23.44140625" style="10" customWidth="1"/>
    <col min="6661" max="6661" width="34.5546875" style="10" customWidth="1"/>
    <col min="6662" max="6662" width="11.88671875" style="10" customWidth="1"/>
    <col min="6663" max="6663" width="13.44140625" style="10" customWidth="1"/>
    <col min="6664" max="6664" width="14.5546875" style="10" customWidth="1"/>
    <col min="6665" max="6665" width="10.109375" style="10" customWidth="1"/>
    <col min="6666" max="6912" width="9.109375" style="10"/>
    <col min="6913" max="6913" width="16.44140625" style="10" customWidth="1"/>
    <col min="6914" max="6914" width="12.33203125" style="10" customWidth="1"/>
    <col min="6915" max="6915" width="5.33203125" style="10" customWidth="1"/>
    <col min="6916" max="6916" width="23.44140625" style="10" customWidth="1"/>
    <col min="6917" max="6917" width="34.5546875" style="10" customWidth="1"/>
    <col min="6918" max="6918" width="11.88671875" style="10" customWidth="1"/>
    <col min="6919" max="6919" width="13.44140625" style="10" customWidth="1"/>
    <col min="6920" max="6920" width="14.5546875" style="10" customWidth="1"/>
    <col min="6921" max="6921" width="10.109375" style="10" customWidth="1"/>
    <col min="6922" max="7168" width="9.109375" style="10"/>
    <col min="7169" max="7169" width="16.44140625" style="10" customWidth="1"/>
    <col min="7170" max="7170" width="12.33203125" style="10" customWidth="1"/>
    <col min="7171" max="7171" width="5.33203125" style="10" customWidth="1"/>
    <col min="7172" max="7172" width="23.44140625" style="10" customWidth="1"/>
    <col min="7173" max="7173" width="34.5546875" style="10" customWidth="1"/>
    <col min="7174" max="7174" width="11.88671875" style="10" customWidth="1"/>
    <col min="7175" max="7175" width="13.44140625" style="10" customWidth="1"/>
    <col min="7176" max="7176" width="14.5546875" style="10" customWidth="1"/>
    <col min="7177" max="7177" width="10.109375" style="10" customWidth="1"/>
    <col min="7178" max="7424" width="9.109375" style="10"/>
    <col min="7425" max="7425" width="16.44140625" style="10" customWidth="1"/>
    <col min="7426" max="7426" width="12.33203125" style="10" customWidth="1"/>
    <col min="7427" max="7427" width="5.33203125" style="10" customWidth="1"/>
    <col min="7428" max="7428" width="23.44140625" style="10" customWidth="1"/>
    <col min="7429" max="7429" width="34.5546875" style="10" customWidth="1"/>
    <col min="7430" max="7430" width="11.88671875" style="10" customWidth="1"/>
    <col min="7431" max="7431" width="13.44140625" style="10" customWidth="1"/>
    <col min="7432" max="7432" width="14.5546875" style="10" customWidth="1"/>
    <col min="7433" max="7433" width="10.109375" style="10" customWidth="1"/>
    <col min="7434" max="7680" width="9.109375" style="10"/>
    <col min="7681" max="7681" width="16.44140625" style="10" customWidth="1"/>
    <col min="7682" max="7682" width="12.33203125" style="10" customWidth="1"/>
    <col min="7683" max="7683" width="5.33203125" style="10" customWidth="1"/>
    <col min="7684" max="7684" width="23.44140625" style="10" customWidth="1"/>
    <col min="7685" max="7685" width="34.5546875" style="10" customWidth="1"/>
    <col min="7686" max="7686" width="11.88671875" style="10" customWidth="1"/>
    <col min="7687" max="7687" width="13.44140625" style="10" customWidth="1"/>
    <col min="7688" max="7688" width="14.5546875" style="10" customWidth="1"/>
    <col min="7689" max="7689" width="10.109375" style="10" customWidth="1"/>
    <col min="7690" max="7936" width="9.109375" style="10"/>
    <col min="7937" max="7937" width="16.44140625" style="10" customWidth="1"/>
    <col min="7938" max="7938" width="12.33203125" style="10" customWidth="1"/>
    <col min="7939" max="7939" width="5.33203125" style="10" customWidth="1"/>
    <col min="7940" max="7940" width="23.44140625" style="10" customWidth="1"/>
    <col min="7941" max="7941" width="34.5546875" style="10" customWidth="1"/>
    <col min="7942" max="7942" width="11.88671875" style="10" customWidth="1"/>
    <col min="7943" max="7943" width="13.44140625" style="10" customWidth="1"/>
    <col min="7944" max="7944" width="14.5546875" style="10" customWidth="1"/>
    <col min="7945" max="7945" width="10.109375" style="10" customWidth="1"/>
    <col min="7946" max="8192" width="9.109375" style="10"/>
    <col min="8193" max="8193" width="16.44140625" style="10" customWidth="1"/>
    <col min="8194" max="8194" width="12.33203125" style="10" customWidth="1"/>
    <col min="8195" max="8195" width="5.33203125" style="10" customWidth="1"/>
    <col min="8196" max="8196" width="23.44140625" style="10" customWidth="1"/>
    <col min="8197" max="8197" width="34.5546875" style="10" customWidth="1"/>
    <col min="8198" max="8198" width="11.88671875" style="10" customWidth="1"/>
    <col min="8199" max="8199" width="13.44140625" style="10" customWidth="1"/>
    <col min="8200" max="8200" width="14.5546875" style="10" customWidth="1"/>
    <col min="8201" max="8201" width="10.109375" style="10" customWidth="1"/>
    <col min="8202" max="8448" width="9.109375" style="10"/>
    <col min="8449" max="8449" width="16.44140625" style="10" customWidth="1"/>
    <col min="8450" max="8450" width="12.33203125" style="10" customWidth="1"/>
    <col min="8451" max="8451" width="5.33203125" style="10" customWidth="1"/>
    <col min="8452" max="8452" width="23.44140625" style="10" customWidth="1"/>
    <col min="8453" max="8453" width="34.5546875" style="10" customWidth="1"/>
    <col min="8454" max="8454" width="11.88671875" style="10" customWidth="1"/>
    <col min="8455" max="8455" width="13.44140625" style="10" customWidth="1"/>
    <col min="8456" max="8456" width="14.5546875" style="10" customWidth="1"/>
    <col min="8457" max="8457" width="10.109375" style="10" customWidth="1"/>
    <col min="8458" max="8704" width="9.109375" style="10"/>
    <col min="8705" max="8705" width="16.44140625" style="10" customWidth="1"/>
    <col min="8706" max="8706" width="12.33203125" style="10" customWidth="1"/>
    <col min="8707" max="8707" width="5.33203125" style="10" customWidth="1"/>
    <col min="8708" max="8708" width="23.44140625" style="10" customWidth="1"/>
    <col min="8709" max="8709" width="34.5546875" style="10" customWidth="1"/>
    <col min="8710" max="8710" width="11.88671875" style="10" customWidth="1"/>
    <col min="8711" max="8711" width="13.44140625" style="10" customWidth="1"/>
    <col min="8712" max="8712" width="14.5546875" style="10" customWidth="1"/>
    <col min="8713" max="8713" width="10.109375" style="10" customWidth="1"/>
    <col min="8714" max="8960" width="9.109375" style="10"/>
    <col min="8961" max="8961" width="16.44140625" style="10" customWidth="1"/>
    <col min="8962" max="8962" width="12.33203125" style="10" customWidth="1"/>
    <col min="8963" max="8963" width="5.33203125" style="10" customWidth="1"/>
    <col min="8964" max="8964" width="23.44140625" style="10" customWidth="1"/>
    <col min="8965" max="8965" width="34.5546875" style="10" customWidth="1"/>
    <col min="8966" max="8966" width="11.88671875" style="10" customWidth="1"/>
    <col min="8967" max="8967" width="13.44140625" style="10" customWidth="1"/>
    <col min="8968" max="8968" width="14.5546875" style="10" customWidth="1"/>
    <col min="8969" max="8969" width="10.109375" style="10" customWidth="1"/>
    <col min="8970" max="9216" width="9.109375" style="10"/>
    <col min="9217" max="9217" width="16.44140625" style="10" customWidth="1"/>
    <col min="9218" max="9218" width="12.33203125" style="10" customWidth="1"/>
    <col min="9219" max="9219" width="5.33203125" style="10" customWidth="1"/>
    <col min="9220" max="9220" width="23.44140625" style="10" customWidth="1"/>
    <col min="9221" max="9221" width="34.5546875" style="10" customWidth="1"/>
    <col min="9222" max="9222" width="11.88671875" style="10" customWidth="1"/>
    <col min="9223" max="9223" width="13.44140625" style="10" customWidth="1"/>
    <col min="9224" max="9224" width="14.5546875" style="10" customWidth="1"/>
    <col min="9225" max="9225" width="10.109375" style="10" customWidth="1"/>
    <col min="9226" max="9472" width="9.109375" style="10"/>
    <col min="9473" max="9473" width="16.44140625" style="10" customWidth="1"/>
    <col min="9474" max="9474" width="12.33203125" style="10" customWidth="1"/>
    <col min="9475" max="9475" width="5.33203125" style="10" customWidth="1"/>
    <col min="9476" max="9476" width="23.44140625" style="10" customWidth="1"/>
    <col min="9477" max="9477" width="34.5546875" style="10" customWidth="1"/>
    <col min="9478" max="9478" width="11.88671875" style="10" customWidth="1"/>
    <col min="9479" max="9479" width="13.44140625" style="10" customWidth="1"/>
    <col min="9480" max="9480" width="14.5546875" style="10" customWidth="1"/>
    <col min="9481" max="9481" width="10.109375" style="10" customWidth="1"/>
    <col min="9482" max="9728" width="9.109375" style="10"/>
    <col min="9729" max="9729" width="16.44140625" style="10" customWidth="1"/>
    <col min="9730" max="9730" width="12.33203125" style="10" customWidth="1"/>
    <col min="9731" max="9731" width="5.33203125" style="10" customWidth="1"/>
    <col min="9732" max="9732" width="23.44140625" style="10" customWidth="1"/>
    <col min="9733" max="9733" width="34.5546875" style="10" customWidth="1"/>
    <col min="9734" max="9734" width="11.88671875" style="10" customWidth="1"/>
    <col min="9735" max="9735" width="13.44140625" style="10" customWidth="1"/>
    <col min="9736" max="9736" width="14.5546875" style="10" customWidth="1"/>
    <col min="9737" max="9737" width="10.109375" style="10" customWidth="1"/>
    <col min="9738" max="9984" width="9.109375" style="10"/>
    <col min="9985" max="9985" width="16.44140625" style="10" customWidth="1"/>
    <col min="9986" max="9986" width="12.33203125" style="10" customWidth="1"/>
    <col min="9987" max="9987" width="5.33203125" style="10" customWidth="1"/>
    <col min="9988" max="9988" width="23.44140625" style="10" customWidth="1"/>
    <col min="9989" max="9989" width="34.5546875" style="10" customWidth="1"/>
    <col min="9990" max="9990" width="11.88671875" style="10" customWidth="1"/>
    <col min="9991" max="9991" width="13.44140625" style="10" customWidth="1"/>
    <col min="9992" max="9992" width="14.5546875" style="10" customWidth="1"/>
    <col min="9993" max="9993" width="10.109375" style="10" customWidth="1"/>
    <col min="9994" max="10240" width="9.109375" style="10"/>
    <col min="10241" max="10241" width="16.44140625" style="10" customWidth="1"/>
    <col min="10242" max="10242" width="12.33203125" style="10" customWidth="1"/>
    <col min="10243" max="10243" width="5.33203125" style="10" customWidth="1"/>
    <col min="10244" max="10244" width="23.44140625" style="10" customWidth="1"/>
    <col min="10245" max="10245" width="34.5546875" style="10" customWidth="1"/>
    <col min="10246" max="10246" width="11.88671875" style="10" customWidth="1"/>
    <col min="10247" max="10247" width="13.44140625" style="10" customWidth="1"/>
    <col min="10248" max="10248" width="14.5546875" style="10" customWidth="1"/>
    <col min="10249" max="10249" width="10.109375" style="10" customWidth="1"/>
    <col min="10250" max="10496" width="9.109375" style="10"/>
    <col min="10497" max="10497" width="16.44140625" style="10" customWidth="1"/>
    <col min="10498" max="10498" width="12.33203125" style="10" customWidth="1"/>
    <col min="10499" max="10499" width="5.33203125" style="10" customWidth="1"/>
    <col min="10500" max="10500" width="23.44140625" style="10" customWidth="1"/>
    <col min="10501" max="10501" width="34.5546875" style="10" customWidth="1"/>
    <col min="10502" max="10502" width="11.88671875" style="10" customWidth="1"/>
    <col min="10503" max="10503" width="13.44140625" style="10" customWidth="1"/>
    <col min="10504" max="10504" width="14.5546875" style="10" customWidth="1"/>
    <col min="10505" max="10505" width="10.109375" style="10" customWidth="1"/>
    <col min="10506" max="10752" width="9.109375" style="10"/>
    <col min="10753" max="10753" width="16.44140625" style="10" customWidth="1"/>
    <col min="10754" max="10754" width="12.33203125" style="10" customWidth="1"/>
    <col min="10755" max="10755" width="5.33203125" style="10" customWidth="1"/>
    <col min="10756" max="10756" width="23.44140625" style="10" customWidth="1"/>
    <col min="10757" max="10757" width="34.5546875" style="10" customWidth="1"/>
    <col min="10758" max="10758" width="11.88671875" style="10" customWidth="1"/>
    <col min="10759" max="10759" width="13.44140625" style="10" customWidth="1"/>
    <col min="10760" max="10760" width="14.5546875" style="10" customWidth="1"/>
    <col min="10761" max="10761" width="10.109375" style="10" customWidth="1"/>
    <col min="10762" max="11008" width="9.109375" style="10"/>
    <col min="11009" max="11009" width="16.44140625" style="10" customWidth="1"/>
    <col min="11010" max="11010" width="12.33203125" style="10" customWidth="1"/>
    <col min="11011" max="11011" width="5.33203125" style="10" customWidth="1"/>
    <col min="11012" max="11012" width="23.44140625" style="10" customWidth="1"/>
    <col min="11013" max="11013" width="34.5546875" style="10" customWidth="1"/>
    <col min="11014" max="11014" width="11.88671875" style="10" customWidth="1"/>
    <col min="11015" max="11015" width="13.44140625" style="10" customWidth="1"/>
    <col min="11016" max="11016" width="14.5546875" style="10" customWidth="1"/>
    <col min="11017" max="11017" width="10.109375" style="10" customWidth="1"/>
    <col min="11018" max="11264" width="9.109375" style="10"/>
    <col min="11265" max="11265" width="16.44140625" style="10" customWidth="1"/>
    <col min="11266" max="11266" width="12.33203125" style="10" customWidth="1"/>
    <col min="11267" max="11267" width="5.33203125" style="10" customWidth="1"/>
    <col min="11268" max="11268" width="23.44140625" style="10" customWidth="1"/>
    <col min="11269" max="11269" width="34.5546875" style="10" customWidth="1"/>
    <col min="11270" max="11270" width="11.88671875" style="10" customWidth="1"/>
    <col min="11271" max="11271" width="13.44140625" style="10" customWidth="1"/>
    <col min="11272" max="11272" width="14.5546875" style="10" customWidth="1"/>
    <col min="11273" max="11273" width="10.109375" style="10" customWidth="1"/>
    <col min="11274" max="11520" width="9.109375" style="10"/>
    <col min="11521" max="11521" width="16.44140625" style="10" customWidth="1"/>
    <col min="11522" max="11522" width="12.33203125" style="10" customWidth="1"/>
    <col min="11523" max="11523" width="5.33203125" style="10" customWidth="1"/>
    <col min="11524" max="11524" width="23.44140625" style="10" customWidth="1"/>
    <col min="11525" max="11525" width="34.5546875" style="10" customWidth="1"/>
    <col min="11526" max="11526" width="11.88671875" style="10" customWidth="1"/>
    <col min="11527" max="11527" width="13.44140625" style="10" customWidth="1"/>
    <col min="11528" max="11528" width="14.5546875" style="10" customWidth="1"/>
    <col min="11529" max="11529" width="10.109375" style="10" customWidth="1"/>
    <col min="11530" max="11776" width="9.109375" style="10"/>
    <col min="11777" max="11777" width="16.44140625" style="10" customWidth="1"/>
    <col min="11778" max="11778" width="12.33203125" style="10" customWidth="1"/>
    <col min="11779" max="11779" width="5.33203125" style="10" customWidth="1"/>
    <col min="11780" max="11780" width="23.44140625" style="10" customWidth="1"/>
    <col min="11781" max="11781" width="34.5546875" style="10" customWidth="1"/>
    <col min="11782" max="11782" width="11.88671875" style="10" customWidth="1"/>
    <col min="11783" max="11783" width="13.44140625" style="10" customWidth="1"/>
    <col min="11784" max="11784" width="14.5546875" style="10" customWidth="1"/>
    <col min="11785" max="11785" width="10.109375" style="10" customWidth="1"/>
    <col min="11786" max="12032" width="9.109375" style="10"/>
    <col min="12033" max="12033" width="16.44140625" style="10" customWidth="1"/>
    <col min="12034" max="12034" width="12.33203125" style="10" customWidth="1"/>
    <col min="12035" max="12035" width="5.33203125" style="10" customWidth="1"/>
    <col min="12036" max="12036" width="23.44140625" style="10" customWidth="1"/>
    <col min="12037" max="12037" width="34.5546875" style="10" customWidth="1"/>
    <col min="12038" max="12038" width="11.88671875" style="10" customWidth="1"/>
    <col min="12039" max="12039" width="13.44140625" style="10" customWidth="1"/>
    <col min="12040" max="12040" width="14.5546875" style="10" customWidth="1"/>
    <col min="12041" max="12041" width="10.109375" style="10" customWidth="1"/>
    <col min="12042" max="12288" width="9.109375" style="10"/>
    <col min="12289" max="12289" width="16.44140625" style="10" customWidth="1"/>
    <col min="12290" max="12290" width="12.33203125" style="10" customWidth="1"/>
    <col min="12291" max="12291" width="5.33203125" style="10" customWidth="1"/>
    <col min="12292" max="12292" width="23.44140625" style="10" customWidth="1"/>
    <col min="12293" max="12293" width="34.5546875" style="10" customWidth="1"/>
    <col min="12294" max="12294" width="11.88671875" style="10" customWidth="1"/>
    <col min="12295" max="12295" width="13.44140625" style="10" customWidth="1"/>
    <col min="12296" max="12296" width="14.5546875" style="10" customWidth="1"/>
    <col min="12297" max="12297" width="10.109375" style="10" customWidth="1"/>
    <col min="12298" max="12544" width="9.109375" style="10"/>
    <col min="12545" max="12545" width="16.44140625" style="10" customWidth="1"/>
    <col min="12546" max="12546" width="12.33203125" style="10" customWidth="1"/>
    <col min="12547" max="12547" width="5.33203125" style="10" customWidth="1"/>
    <col min="12548" max="12548" width="23.44140625" style="10" customWidth="1"/>
    <col min="12549" max="12549" width="34.5546875" style="10" customWidth="1"/>
    <col min="12550" max="12550" width="11.88671875" style="10" customWidth="1"/>
    <col min="12551" max="12551" width="13.44140625" style="10" customWidth="1"/>
    <col min="12552" max="12552" width="14.5546875" style="10" customWidth="1"/>
    <col min="12553" max="12553" width="10.109375" style="10" customWidth="1"/>
    <col min="12554" max="12800" width="9.109375" style="10"/>
    <col min="12801" max="12801" width="16.44140625" style="10" customWidth="1"/>
    <col min="12802" max="12802" width="12.33203125" style="10" customWidth="1"/>
    <col min="12803" max="12803" width="5.33203125" style="10" customWidth="1"/>
    <col min="12804" max="12804" width="23.44140625" style="10" customWidth="1"/>
    <col min="12805" max="12805" width="34.5546875" style="10" customWidth="1"/>
    <col min="12806" max="12806" width="11.88671875" style="10" customWidth="1"/>
    <col min="12807" max="12807" width="13.44140625" style="10" customWidth="1"/>
    <col min="12808" max="12808" width="14.5546875" style="10" customWidth="1"/>
    <col min="12809" max="12809" width="10.109375" style="10" customWidth="1"/>
    <col min="12810" max="13056" width="9.109375" style="10"/>
    <col min="13057" max="13057" width="16.44140625" style="10" customWidth="1"/>
    <col min="13058" max="13058" width="12.33203125" style="10" customWidth="1"/>
    <col min="13059" max="13059" width="5.33203125" style="10" customWidth="1"/>
    <col min="13060" max="13060" width="23.44140625" style="10" customWidth="1"/>
    <col min="13061" max="13061" width="34.5546875" style="10" customWidth="1"/>
    <col min="13062" max="13062" width="11.88671875" style="10" customWidth="1"/>
    <col min="13063" max="13063" width="13.44140625" style="10" customWidth="1"/>
    <col min="13064" max="13064" width="14.5546875" style="10" customWidth="1"/>
    <col min="13065" max="13065" width="10.109375" style="10" customWidth="1"/>
    <col min="13066" max="13312" width="9.109375" style="10"/>
    <col min="13313" max="13313" width="16.44140625" style="10" customWidth="1"/>
    <col min="13314" max="13314" width="12.33203125" style="10" customWidth="1"/>
    <col min="13315" max="13315" width="5.33203125" style="10" customWidth="1"/>
    <col min="13316" max="13316" width="23.44140625" style="10" customWidth="1"/>
    <col min="13317" max="13317" width="34.5546875" style="10" customWidth="1"/>
    <col min="13318" max="13318" width="11.88671875" style="10" customWidth="1"/>
    <col min="13319" max="13319" width="13.44140625" style="10" customWidth="1"/>
    <col min="13320" max="13320" width="14.5546875" style="10" customWidth="1"/>
    <col min="13321" max="13321" width="10.109375" style="10" customWidth="1"/>
    <col min="13322" max="13568" width="9.109375" style="10"/>
    <col min="13569" max="13569" width="16.44140625" style="10" customWidth="1"/>
    <col min="13570" max="13570" width="12.33203125" style="10" customWidth="1"/>
    <col min="13571" max="13571" width="5.33203125" style="10" customWidth="1"/>
    <col min="13572" max="13572" width="23.44140625" style="10" customWidth="1"/>
    <col min="13573" max="13573" width="34.5546875" style="10" customWidth="1"/>
    <col min="13574" max="13574" width="11.88671875" style="10" customWidth="1"/>
    <col min="13575" max="13575" width="13.44140625" style="10" customWidth="1"/>
    <col min="13576" max="13576" width="14.5546875" style="10" customWidth="1"/>
    <col min="13577" max="13577" width="10.109375" style="10" customWidth="1"/>
    <col min="13578" max="13824" width="9.109375" style="10"/>
    <col min="13825" max="13825" width="16.44140625" style="10" customWidth="1"/>
    <col min="13826" max="13826" width="12.33203125" style="10" customWidth="1"/>
    <col min="13827" max="13827" width="5.33203125" style="10" customWidth="1"/>
    <col min="13828" max="13828" width="23.44140625" style="10" customWidth="1"/>
    <col min="13829" max="13829" width="34.5546875" style="10" customWidth="1"/>
    <col min="13830" max="13830" width="11.88671875" style="10" customWidth="1"/>
    <col min="13831" max="13831" width="13.44140625" style="10" customWidth="1"/>
    <col min="13832" max="13832" width="14.5546875" style="10" customWidth="1"/>
    <col min="13833" max="13833" width="10.109375" style="10" customWidth="1"/>
    <col min="13834" max="14080" width="9.109375" style="10"/>
    <col min="14081" max="14081" width="16.44140625" style="10" customWidth="1"/>
    <col min="14082" max="14082" width="12.33203125" style="10" customWidth="1"/>
    <col min="14083" max="14083" width="5.33203125" style="10" customWidth="1"/>
    <col min="14084" max="14084" width="23.44140625" style="10" customWidth="1"/>
    <col min="14085" max="14085" width="34.5546875" style="10" customWidth="1"/>
    <col min="14086" max="14086" width="11.88671875" style="10" customWidth="1"/>
    <col min="14087" max="14087" width="13.44140625" style="10" customWidth="1"/>
    <col min="14088" max="14088" width="14.5546875" style="10" customWidth="1"/>
    <col min="14089" max="14089" width="10.109375" style="10" customWidth="1"/>
    <col min="14090" max="14336" width="9.109375" style="10"/>
    <col min="14337" max="14337" width="16.44140625" style="10" customWidth="1"/>
    <col min="14338" max="14338" width="12.33203125" style="10" customWidth="1"/>
    <col min="14339" max="14339" width="5.33203125" style="10" customWidth="1"/>
    <col min="14340" max="14340" width="23.44140625" style="10" customWidth="1"/>
    <col min="14341" max="14341" width="34.5546875" style="10" customWidth="1"/>
    <col min="14342" max="14342" width="11.88671875" style="10" customWidth="1"/>
    <col min="14343" max="14343" width="13.44140625" style="10" customWidth="1"/>
    <col min="14344" max="14344" width="14.5546875" style="10" customWidth="1"/>
    <col min="14345" max="14345" width="10.109375" style="10" customWidth="1"/>
    <col min="14346" max="14592" width="9.109375" style="10"/>
    <col min="14593" max="14593" width="16.44140625" style="10" customWidth="1"/>
    <col min="14594" max="14594" width="12.33203125" style="10" customWidth="1"/>
    <col min="14595" max="14595" width="5.33203125" style="10" customWidth="1"/>
    <col min="14596" max="14596" width="23.44140625" style="10" customWidth="1"/>
    <col min="14597" max="14597" width="34.5546875" style="10" customWidth="1"/>
    <col min="14598" max="14598" width="11.88671875" style="10" customWidth="1"/>
    <col min="14599" max="14599" width="13.44140625" style="10" customWidth="1"/>
    <col min="14600" max="14600" width="14.5546875" style="10" customWidth="1"/>
    <col min="14601" max="14601" width="10.109375" style="10" customWidth="1"/>
    <col min="14602" max="14848" width="9.109375" style="10"/>
    <col min="14849" max="14849" width="16.44140625" style="10" customWidth="1"/>
    <col min="14850" max="14850" width="12.33203125" style="10" customWidth="1"/>
    <col min="14851" max="14851" width="5.33203125" style="10" customWidth="1"/>
    <col min="14852" max="14852" width="23.44140625" style="10" customWidth="1"/>
    <col min="14853" max="14853" width="34.5546875" style="10" customWidth="1"/>
    <col min="14854" max="14854" width="11.88671875" style="10" customWidth="1"/>
    <col min="14855" max="14855" width="13.44140625" style="10" customWidth="1"/>
    <col min="14856" max="14856" width="14.5546875" style="10" customWidth="1"/>
    <col min="14857" max="14857" width="10.109375" style="10" customWidth="1"/>
    <col min="14858" max="15104" width="9.109375" style="10"/>
    <col min="15105" max="15105" width="16.44140625" style="10" customWidth="1"/>
    <col min="15106" max="15106" width="12.33203125" style="10" customWidth="1"/>
    <col min="15107" max="15107" width="5.33203125" style="10" customWidth="1"/>
    <col min="15108" max="15108" width="23.44140625" style="10" customWidth="1"/>
    <col min="15109" max="15109" width="34.5546875" style="10" customWidth="1"/>
    <col min="15110" max="15110" width="11.88671875" style="10" customWidth="1"/>
    <col min="15111" max="15111" width="13.44140625" style="10" customWidth="1"/>
    <col min="15112" max="15112" width="14.5546875" style="10" customWidth="1"/>
    <col min="15113" max="15113" width="10.109375" style="10" customWidth="1"/>
    <col min="15114" max="15360" width="9.109375" style="10"/>
    <col min="15361" max="15361" width="16.44140625" style="10" customWidth="1"/>
    <col min="15362" max="15362" width="12.33203125" style="10" customWidth="1"/>
    <col min="15363" max="15363" width="5.33203125" style="10" customWidth="1"/>
    <col min="15364" max="15364" width="23.44140625" style="10" customWidth="1"/>
    <col min="15365" max="15365" width="34.5546875" style="10" customWidth="1"/>
    <col min="15366" max="15366" width="11.88671875" style="10" customWidth="1"/>
    <col min="15367" max="15367" width="13.44140625" style="10" customWidth="1"/>
    <col min="15368" max="15368" width="14.5546875" style="10" customWidth="1"/>
    <col min="15369" max="15369" width="10.109375" style="10" customWidth="1"/>
    <col min="15370" max="15616" width="9.109375" style="10"/>
    <col min="15617" max="15617" width="16.44140625" style="10" customWidth="1"/>
    <col min="15618" max="15618" width="12.33203125" style="10" customWidth="1"/>
    <col min="15619" max="15619" width="5.33203125" style="10" customWidth="1"/>
    <col min="15620" max="15620" width="23.44140625" style="10" customWidth="1"/>
    <col min="15621" max="15621" width="34.5546875" style="10" customWidth="1"/>
    <col min="15622" max="15622" width="11.88671875" style="10" customWidth="1"/>
    <col min="15623" max="15623" width="13.44140625" style="10" customWidth="1"/>
    <col min="15624" max="15624" width="14.5546875" style="10" customWidth="1"/>
    <col min="15625" max="15625" width="10.109375" style="10" customWidth="1"/>
    <col min="15626" max="15872" width="9.109375" style="10"/>
    <col min="15873" max="15873" width="16.44140625" style="10" customWidth="1"/>
    <col min="15874" max="15874" width="12.33203125" style="10" customWidth="1"/>
    <col min="15875" max="15875" width="5.33203125" style="10" customWidth="1"/>
    <col min="15876" max="15876" width="23.44140625" style="10" customWidth="1"/>
    <col min="15877" max="15877" width="34.5546875" style="10" customWidth="1"/>
    <col min="15878" max="15878" width="11.88671875" style="10" customWidth="1"/>
    <col min="15879" max="15879" width="13.44140625" style="10" customWidth="1"/>
    <col min="15880" max="15880" width="14.5546875" style="10" customWidth="1"/>
    <col min="15881" max="15881" width="10.109375" style="10" customWidth="1"/>
    <col min="15882" max="16128" width="9.109375" style="10"/>
    <col min="16129" max="16129" width="16.44140625" style="10" customWidth="1"/>
    <col min="16130" max="16130" width="12.33203125" style="10" customWidth="1"/>
    <col min="16131" max="16131" width="5.33203125" style="10" customWidth="1"/>
    <col min="16132" max="16132" width="23.44140625" style="10" customWidth="1"/>
    <col min="16133" max="16133" width="34.5546875" style="10" customWidth="1"/>
    <col min="16134" max="16134" width="11.88671875" style="10" customWidth="1"/>
    <col min="16135" max="16135" width="13.44140625" style="10" customWidth="1"/>
    <col min="16136" max="16136" width="14.5546875" style="10" customWidth="1"/>
    <col min="16137" max="16137" width="10.109375" style="10" customWidth="1"/>
    <col min="16138" max="16384" width="9.109375" style="10"/>
  </cols>
  <sheetData>
    <row r="1" spans="1:59" x14ac:dyDescent="0.3">
      <c r="A1" s="164" t="s">
        <v>80</v>
      </c>
      <c r="B1" s="165"/>
      <c r="C1" s="165"/>
      <c r="D1" s="165"/>
      <c r="E1" s="165"/>
      <c r="F1" s="165"/>
      <c r="G1" s="165"/>
      <c r="H1" s="165"/>
      <c r="I1" s="165"/>
    </row>
    <row r="2" spans="1:59" x14ac:dyDescent="0.3">
      <c r="A2" s="165"/>
      <c r="B2" s="165"/>
      <c r="C2" s="165"/>
      <c r="D2" s="165"/>
      <c r="E2" s="165"/>
      <c r="F2" s="165"/>
      <c r="G2" s="165"/>
      <c r="H2" s="165"/>
      <c r="I2" s="165"/>
    </row>
    <row r="3" spans="1:59" x14ac:dyDescent="0.3">
      <c r="A3" s="165"/>
      <c r="B3" s="165"/>
      <c r="C3" s="165"/>
      <c r="D3" s="165"/>
      <c r="E3" s="165"/>
      <c r="F3" s="165"/>
      <c r="G3" s="165"/>
      <c r="H3" s="165"/>
      <c r="I3" s="165"/>
    </row>
    <row r="4" spans="1:59" ht="28.8" x14ac:dyDescent="0.3">
      <c r="A4" s="11" t="s">
        <v>21</v>
      </c>
      <c r="B4" s="12" t="s">
        <v>22</v>
      </c>
      <c r="C4" s="13" t="s">
        <v>23</v>
      </c>
      <c r="D4" s="14" t="s">
        <v>24</v>
      </c>
      <c r="E4" s="14" t="s">
        <v>25</v>
      </c>
      <c r="F4" s="15" t="s">
        <v>26</v>
      </c>
      <c r="G4" s="16" t="s">
        <v>27</v>
      </c>
      <c r="H4" s="6" t="s">
        <v>28</v>
      </c>
      <c r="I4" s="14" t="s">
        <v>29</v>
      </c>
    </row>
    <row r="5" spans="1:59" outlineLevel="2" x14ac:dyDescent="0.3">
      <c r="A5" s="24" t="s">
        <v>38</v>
      </c>
      <c r="B5" s="71" t="s">
        <v>84</v>
      </c>
      <c r="C5" s="72" t="s">
        <v>76</v>
      </c>
      <c r="D5" s="72" t="s">
        <v>85</v>
      </c>
      <c r="E5" s="72" t="s">
        <v>86</v>
      </c>
      <c r="F5" s="73">
        <v>1500</v>
      </c>
      <c r="G5" s="21"/>
      <c r="H5" s="22"/>
      <c r="I5" s="23"/>
    </row>
    <row r="6" spans="1:59" outlineLevel="2" x14ac:dyDescent="0.3">
      <c r="A6" s="24" t="s">
        <v>38</v>
      </c>
      <c r="B6" s="71" t="s">
        <v>84</v>
      </c>
      <c r="C6" s="72" t="s">
        <v>76</v>
      </c>
      <c r="D6" s="72" t="s">
        <v>87</v>
      </c>
      <c r="E6" s="72" t="s">
        <v>88</v>
      </c>
      <c r="F6" s="73">
        <v>1300</v>
      </c>
      <c r="G6" s="21"/>
      <c r="H6" s="22"/>
      <c r="I6" s="23"/>
    </row>
    <row r="7" spans="1:59" outlineLevel="2" x14ac:dyDescent="0.3">
      <c r="A7" s="24" t="s">
        <v>38</v>
      </c>
      <c r="B7" s="71" t="s">
        <v>84</v>
      </c>
      <c r="C7" s="72" t="s">
        <v>76</v>
      </c>
      <c r="D7" s="72" t="s">
        <v>89</v>
      </c>
      <c r="E7" s="72" t="s">
        <v>90</v>
      </c>
      <c r="F7" s="73">
        <v>480</v>
      </c>
      <c r="G7" s="21"/>
      <c r="H7" s="22"/>
      <c r="I7" s="23"/>
    </row>
    <row r="8" spans="1:59" outlineLevel="2" x14ac:dyDescent="0.3">
      <c r="A8" s="24" t="s">
        <v>38</v>
      </c>
      <c r="B8" s="71" t="s">
        <v>84</v>
      </c>
      <c r="C8" s="72" t="s">
        <v>76</v>
      </c>
      <c r="D8" s="72" t="s">
        <v>91</v>
      </c>
      <c r="E8" s="72" t="s">
        <v>92</v>
      </c>
      <c r="F8" s="73">
        <v>300</v>
      </c>
      <c r="G8" s="21"/>
      <c r="H8" s="22"/>
      <c r="I8" s="23"/>
    </row>
    <row r="9" spans="1:59" outlineLevel="2" x14ac:dyDescent="0.3">
      <c r="A9" s="24" t="s">
        <v>38</v>
      </c>
      <c r="B9" s="25"/>
      <c r="C9" s="26"/>
      <c r="D9" s="26"/>
      <c r="E9" s="26"/>
      <c r="F9" s="2"/>
      <c r="G9" s="21"/>
      <c r="H9" s="22"/>
      <c r="I9" s="23"/>
    </row>
    <row r="10" spans="1:59" s="29" customFormat="1" ht="27.6" outlineLevel="1" x14ac:dyDescent="0.3">
      <c r="A10" s="11" t="s">
        <v>40</v>
      </c>
      <c r="B10" s="163" t="s">
        <v>9</v>
      </c>
      <c r="C10" s="163"/>
      <c r="D10" s="163"/>
      <c r="E10" s="163"/>
      <c r="F10" s="15">
        <f>SUBTOTAL(9,F5:F9)</f>
        <v>3580</v>
      </c>
      <c r="G10" s="27">
        <f>Бюджет!I17</f>
        <v>3500</v>
      </c>
      <c r="H10" s="6">
        <f>$F10/$G10</f>
        <v>1.0228571428571429</v>
      </c>
      <c r="I10" s="14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</row>
    <row r="11" spans="1:59" outlineLevel="2" x14ac:dyDescent="0.3">
      <c r="A11" s="24" t="s">
        <v>39</v>
      </c>
      <c r="B11" s="25" t="s">
        <v>128</v>
      </c>
      <c r="C11" s="26" t="s">
        <v>75</v>
      </c>
      <c r="D11" s="26" t="s">
        <v>129</v>
      </c>
      <c r="E11" s="26" t="s">
        <v>130</v>
      </c>
      <c r="F11" s="2">
        <v>365.94</v>
      </c>
      <c r="G11" s="21"/>
      <c r="H11" s="6"/>
      <c r="I11" s="23"/>
    </row>
    <row r="12" spans="1:59" outlineLevel="2" x14ac:dyDescent="0.3">
      <c r="A12" s="24" t="s">
        <v>39</v>
      </c>
      <c r="B12" s="25" t="s">
        <v>155</v>
      </c>
      <c r="C12" s="26" t="s">
        <v>76</v>
      </c>
      <c r="D12" s="26" t="s">
        <v>175</v>
      </c>
      <c r="E12" s="26" t="s">
        <v>176</v>
      </c>
      <c r="F12" s="2">
        <v>1902</v>
      </c>
      <c r="G12" s="21"/>
      <c r="H12" s="6"/>
      <c r="I12" s="23"/>
    </row>
    <row r="13" spans="1:59" outlineLevel="2" x14ac:dyDescent="0.3">
      <c r="A13" s="24" t="s">
        <v>39</v>
      </c>
      <c r="B13" s="25" t="s">
        <v>155</v>
      </c>
      <c r="C13" s="26" t="s">
        <v>76</v>
      </c>
      <c r="D13" s="26" t="s">
        <v>199</v>
      </c>
      <c r="E13" s="26" t="s">
        <v>200</v>
      </c>
      <c r="F13" s="2">
        <v>545</v>
      </c>
      <c r="G13" s="21"/>
      <c r="H13" s="6"/>
      <c r="I13" s="23"/>
    </row>
    <row r="14" spans="1:59" outlineLevel="2" x14ac:dyDescent="0.3">
      <c r="A14" s="24" t="s">
        <v>39</v>
      </c>
      <c r="B14" s="25" t="s">
        <v>155</v>
      </c>
      <c r="C14" s="26" t="s">
        <v>76</v>
      </c>
      <c r="D14" s="26" t="s">
        <v>201</v>
      </c>
      <c r="E14" s="26" t="s">
        <v>202</v>
      </c>
      <c r="F14" s="2">
        <v>2400</v>
      </c>
      <c r="G14" s="21"/>
      <c r="H14" s="6"/>
      <c r="I14" s="23"/>
    </row>
    <row r="15" spans="1:59" outlineLevel="2" x14ac:dyDescent="0.3">
      <c r="A15" s="24" t="s">
        <v>39</v>
      </c>
      <c r="B15" s="25" t="s">
        <v>155</v>
      </c>
      <c r="C15" s="26" t="s">
        <v>76</v>
      </c>
      <c r="D15" s="26" t="s">
        <v>283</v>
      </c>
      <c r="E15" s="26" t="s">
        <v>284</v>
      </c>
      <c r="F15" s="2">
        <v>32.35</v>
      </c>
      <c r="G15" s="21"/>
      <c r="H15" s="6"/>
      <c r="I15" s="23"/>
    </row>
    <row r="16" spans="1:59" outlineLevel="2" x14ac:dyDescent="0.3">
      <c r="A16" s="24"/>
      <c r="B16" s="25"/>
      <c r="C16" s="26"/>
      <c r="D16" s="26"/>
      <c r="E16" s="26"/>
      <c r="F16" s="2"/>
      <c r="G16" s="21"/>
      <c r="H16" s="6"/>
      <c r="I16" s="23"/>
    </row>
    <row r="17" spans="1:59" s="29" customFormat="1" ht="27.6" outlineLevel="1" x14ac:dyDescent="0.3">
      <c r="A17" s="11" t="s">
        <v>41</v>
      </c>
      <c r="B17" s="162" t="s">
        <v>10</v>
      </c>
      <c r="C17" s="162"/>
      <c r="D17" s="162"/>
      <c r="E17" s="162"/>
      <c r="F17" s="15">
        <f>SUM(F11:F16)</f>
        <v>5245.2900000000009</v>
      </c>
      <c r="G17" s="27">
        <f>Бюджет!I18</f>
        <v>7000</v>
      </c>
      <c r="H17" s="6">
        <f>$F17/$G17</f>
        <v>0.74932714285714297</v>
      </c>
      <c r="I17" s="14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</row>
    <row r="18" spans="1:59" outlineLevel="2" x14ac:dyDescent="0.3">
      <c r="A18" s="24" t="s">
        <v>42</v>
      </c>
      <c r="B18" s="25" t="s">
        <v>155</v>
      </c>
      <c r="C18" s="26" t="s">
        <v>76</v>
      </c>
      <c r="D18" s="26" t="s">
        <v>177</v>
      </c>
      <c r="E18" s="26" t="s">
        <v>176</v>
      </c>
      <c r="F18" s="2">
        <v>1457</v>
      </c>
      <c r="G18" s="21"/>
      <c r="H18" s="6"/>
      <c r="I18" s="23"/>
    </row>
    <row r="19" spans="1:59" outlineLevel="2" x14ac:dyDescent="0.3">
      <c r="A19" s="24" t="s">
        <v>42</v>
      </c>
      <c r="B19" s="25" t="s">
        <v>155</v>
      </c>
      <c r="C19" s="26" t="s">
        <v>76</v>
      </c>
      <c r="D19" s="26" t="s">
        <v>182</v>
      </c>
      <c r="E19" s="26" t="s">
        <v>183</v>
      </c>
      <c r="F19" s="2">
        <v>500</v>
      </c>
      <c r="G19" s="21"/>
      <c r="H19" s="6"/>
      <c r="I19" s="23"/>
    </row>
    <row r="20" spans="1:59" outlineLevel="2" x14ac:dyDescent="0.3">
      <c r="A20" s="24"/>
      <c r="B20" s="54"/>
      <c r="C20" s="55"/>
      <c r="D20" s="55"/>
      <c r="E20" s="55"/>
      <c r="F20" s="56"/>
      <c r="G20" s="21"/>
      <c r="H20" s="6"/>
      <c r="I20" s="23"/>
    </row>
    <row r="21" spans="1:59" s="29" customFormat="1" ht="26.25" customHeight="1" outlineLevel="1" x14ac:dyDescent="0.3">
      <c r="A21" s="11" t="s">
        <v>43</v>
      </c>
      <c r="B21" s="163" t="s">
        <v>31</v>
      </c>
      <c r="C21" s="163"/>
      <c r="D21" s="163"/>
      <c r="E21" s="163"/>
      <c r="F21" s="15">
        <f>SUM(F18:F20)</f>
        <v>1957</v>
      </c>
      <c r="G21" s="27">
        <f>Бюджет!I19</f>
        <v>4000</v>
      </c>
      <c r="H21" s="6">
        <f>$F21/$G21</f>
        <v>0.48925000000000002</v>
      </c>
      <c r="I21" s="42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</row>
    <row r="22" spans="1:59" s="29" customFormat="1" outlineLevel="2" x14ac:dyDescent="0.3">
      <c r="A22" s="36" t="s">
        <v>44</v>
      </c>
      <c r="B22" s="112" t="s">
        <v>237</v>
      </c>
      <c r="C22" s="113" t="s">
        <v>75</v>
      </c>
      <c r="D22" s="113" t="s">
        <v>240</v>
      </c>
      <c r="E22" s="113" t="s">
        <v>252</v>
      </c>
      <c r="F22" s="114">
        <v>82.08</v>
      </c>
      <c r="G22" s="21"/>
      <c r="H22" s="6"/>
      <c r="I22" s="96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</row>
    <row r="23" spans="1:59" s="29" customFormat="1" outlineLevel="2" x14ac:dyDescent="0.3">
      <c r="A23" s="36" t="s">
        <v>44</v>
      </c>
      <c r="B23" s="112" t="s">
        <v>237</v>
      </c>
      <c r="C23" s="113" t="s">
        <v>75</v>
      </c>
      <c r="D23" s="113" t="s">
        <v>246</v>
      </c>
      <c r="E23" s="113" t="s">
        <v>253</v>
      </c>
      <c r="F23" s="114">
        <v>72.459999999999994</v>
      </c>
      <c r="G23" s="21"/>
      <c r="H23" s="6"/>
      <c r="I23" s="96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</row>
    <row r="24" spans="1:59" s="29" customFormat="1" outlineLevel="2" x14ac:dyDescent="0.3">
      <c r="A24" s="36" t="s">
        <v>44</v>
      </c>
      <c r="B24" s="112" t="s">
        <v>237</v>
      </c>
      <c r="C24" s="113" t="s">
        <v>75</v>
      </c>
      <c r="D24" s="113" t="s">
        <v>244</v>
      </c>
      <c r="E24" s="113" t="s">
        <v>255</v>
      </c>
      <c r="F24" s="114">
        <v>105.7</v>
      </c>
      <c r="G24" s="21"/>
      <c r="H24" s="6"/>
      <c r="I24" s="96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</row>
    <row r="25" spans="1:59" s="29" customFormat="1" outlineLevel="2" x14ac:dyDescent="0.3">
      <c r="A25" s="36"/>
      <c r="B25" s="60"/>
      <c r="C25" s="61"/>
      <c r="D25" s="61"/>
      <c r="E25" s="61"/>
      <c r="F25" s="62"/>
      <c r="G25" s="21"/>
      <c r="H25" s="6"/>
      <c r="I25" s="96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</row>
    <row r="26" spans="1:59" s="29" customFormat="1" outlineLevel="2" x14ac:dyDescent="0.3">
      <c r="A26" s="36"/>
      <c r="B26" s="115"/>
      <c r="C26" s="116"/>
      <c r="D26" s="116"/>
      <c r="E26" s="116"/>
      <c r="F26" s="117"/>
      <c r="G26" s="21"/>
      <c r="H26" s="6"/>
      <c r="I26" s="43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</row>
    <row r="27" spans="1:59" s="29" customFormat="1" ht="26.25" customHeight="1" outlineLevel="1" x14ac:dyDescent="0.3">
      <c r="A27" s="11" t="s">
        <v>45</v>
      </c>
      <c r="B27" s="162" t="s">
        <v>11</v>
      </c>
      <c r="C27" s="162"/>
      <c r="D27" s="162"/>
      <c r="E27" s="162"/>
      <c r="F27" s="15">
        <f>SUM(F22:F26)</f>
        <v>260.24</v>
      </c>
      <c r="G27" s="27">
        <f>Бюджет!I20</f>
        <v>3500</v>
      </c>
      <c r="H27" s="6">
        <f>$F27/$G27</f>
        <v>7.435428571428572E-2</v>
      </c>
      <c r="I27" s="14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</row>
    <row r="28" spans="1:59" s="9" customFormat="1" outlineLevel="2" x14ac:dyDescent="0.3">
      <c r="A28" s="24" t="s">
        <v>46</v>
      </c>
      <c r="B28" s="25" t="s">
        <v>128</v>
      </c>
      <c r="C28" s="26" t="s">
        <v>76</v>
      </c>
      <c r="D28" s="26" t="s">
        <v>131</v>
      </c>
      <c r="E28" s="26" t="s">
        <v>132</v>
      </c>
      <c r="F28" s="2">
        <v>978.5</v>
      </c>
      <c r="G28" s="21"/>
      <c r="H28" s="30"/>
      <c r="I28" s="23"/>
    </row>
    <row r="29" spans="1:59" s="9" customFormat="1" outlineLevel="2" x14ac:dyDescent="0.3">
      <c r="A29" s="24" t="s">
        <v>46</v>
      </c>
      <c r="B29" s="25" t="s">
        <v>128</v>
      </c>
      <c r="C29" s="26" t="s">
        <v>76</v>
      </c>
      <c r="D29" s="26" t="s">
        <v>133</v>
      </c>
      <c r="E29" s="26" t="s">
        <v>134</v>
      </c>
      <c r="F29" s="2">
        <v>663.37</v>
      </c>
      <c r="G29" s="21"/>
      <c r="H29" s="30"/>
      <c r="I29" s="23"/>
    </row>
    <row r="30" spans="1:59" s="9" customFormat="1" outlineLevel="2" x14ac:dyDescent="0.3">
      <c r="A30" s="24" t="s">
        <v>46</v>
      </c>
      <c r="B30" s="25" t="s">
        <v>128</v>
      </c>
      <c r="C30" s="26" t="s">
        <v>75</v>
      </c>
      <c r="D30" s="26" t="s">
        <v>135</v>
      </c>
      <c r="E30" s="26" t="s">
        <v>136</v>
      </c>
      <c r="F30" s="2">
        <v>237.69</v>
      </c>
      <c r="G30" s="21"/>
      <c r="H30" s="30"/>
      <c r="I30" s="23"/>
    </row>
    <row r="31" spans="1:59" s="9" customFormat="1" outlineLevel="2" x14ac:dyDescent="0.3">
      <c r="A31" s="24" t="s">
        <v>46</v>
      </c>
      <c r="B31" s="25" t="s">
        <v>128</v>
      </c>
      <c r="C31" s="26" t="s">
        <v>75</v>
      </c>
      <c r="D31" s="26" t="s">
        <v>137</v>
      </c>
      <c r="E31" s="26" t="s">
        <v>138</v>
      </c>
      <c r="F31" s="2">
        <v>216.58</v>
      </c>
      <c r="G31" s="21"/>
      <c r="H31" s="30"/>
      <c r="I31" s="23"/>
    </row>
    <row r="32" spans="1:59" s="9" customFormat="1" outlineLevel="2" x14ac:dyDescent="0.3">
      <c r="A32" s="24" t="s">
        <v>46</v>
      </c>
      <c r="B32" s="25" t="s">
        <v>128</v>
      </c>
      <c r="C32" s="26" t="s">
        <v>76</v>
      </c>
      <c r="D32" s="26" t="s">
        <v>139</v>
      </c>
      <c r="E32" s="26" t="s">
        <v>140</v>
      </c>
      <c r="F32" s="2">
        <v>212</v>
      </c>
      <c r="G32" s="21"/>
      <c r="H32" s="30"/>
      <c r="I32" s="23"/>
    </row>
    <row r="33" spans="1:9" s="9" customFormat="1" outlineLevel="2" x14ac:dyDescent="0.3">
      <c r="A33" s="24" t="s">
        <v>46</v>
      </c>
      <c r="B33" s="25" t="s">
        <v>128</v>
      </c>
      <c r="C33" s="26" t="s">
        <v>75</v>
      </c>
      <c r="D33" s="26" t="s">
        <v>141</v>
      </c>
      <c r="E33" s="26" t="s">
        <v>142</v>
      </c>
      <c r="F33" s="2">
        <v>75.48</v>
      </c>
      <c r="G33" s="21"/>
      <c r="H33" s="30"/>
      <c r="I33" s="23"/>
    </row>
    <row r="34" spans="1:9" s="9" customFormat="1" outlineLevel="2" x14ac:dyDescent="0.3">
      <c r="A34" s="24" t="s">
        <v>46</v>
      </c>
      <c r="B34" s="25" t="s">
        <v>128</v>
      </c>
      <c r="C34" s="26" t="s">
        <v>75</v>
      </c>
      <c r="D34" s="26" t="s">
        <v>141</v>
      </c>
      <c r="E34" s="26" t="s">
        <v>143</v>
      </c>
      <c r="F34" s="2">
        <v>134.78</v>
      </c>
      <c r="G34" s="21"/>
      <c r="H34" s="30"/>
      <c r="I34" s="23"/>
    </row>
    <row r="35" spans="1:9" s="9" customFormat="1" outlineLevel="2" x14ac:dyDescent="0.3">
      <c r="A35" s="24" t="s">
        <v>46</v>
      </c>
      <c r="B35" s="25" t="s">
        <v>128</v>
      </c>
      <c r="C35" s="26" t="s">
        <v>75</v>
      </c>
      <c r="D35" s="26" t="s">
        <v>141</v>
      </c>
      <c r="E35" s="26" t="s">
        <v>144</v>
      </c>
      <c r="F35" s="2">
        <v>162.06</v>
      </c>
      <c r="G35" s="21"/>
      <c r="H35" s="30"/>
      <c r="I35" s="23"/>
    </row>
    <row r="36" spans="1:9" s="9" customFormat="1" outlineLevel="2" x14ac:dyDescent="0.3">
      <c r="A36" s="24" t="s">
        <v>46</v>
      </c>
      <c r="B36" s="25" t="s">
        <v>128</v>
      </c>
      <c r="C36" s="26" t="s">
        <v>76</v>
      </c>
      <c r="D36" s="26" t="s">
        <v>145</v>
      </c>
      <c r="E36" s="26" t="s">
        <v>146</v>
      </c>
      <c r="F36" s="2">
        <v>450</v>
      </c>
      <c r="G36" s="21"/>
      <c r="H36" s="30"/>
      <c r="I36" s="23"/>
    </row>
    <row r="37" spans="1:9" s="9" customFormat="1" outlineLevel="2" x14ac:dyDescent="0.3">
      <c r="A37" s="24" t="s">
        <v>46</v>
      </c>
      <c r="B37" s="25" t="s">
        <v>128</v>
      </c>
      <c r="C37" s="26" t="s">
        <v>76</v>
      </c>
      <c r="D37" s="26" t="s">
        <v>147</v>
      </c>
      <c r="E37" s="26" t="s">
        <v>148</v>
      </c>
      <c r="F37" s="2">
        <v>190</v>
      </c>
      <c r="G37" s="21"/>
      <c r="H37" s="30"/>
      <c r="I37" s="23"/>
    </row>
    <row r="38" spans="1:9" s="9" customFormat="1" outlineLevel="2" x14ac:dyDescent="0.3">
      <c r="A38" s="24" t="s">
        <v>46</v>
      </c>
      <c r="B38" s="25" t="s">
        <v>155</v>
      </c>
      <c r="C38" s="26" t="s">
        <v>75</v>
      </c>
      <c r="D38" s="26" t="s">
        <v>203</v>
      </c>
      <c r="E38" s="26" t="s">
        <v>204</v>
      </c>
      <c r="F38" s="2">
        <v>65.87</v>
      </c>
      <c r="G38" s="21"/>
      <c r="H38" s="30"/>
      <c r="I38" s="23"/>
    </row>
    <row r="39" spans="1:9" s="9" customFormat="1" outlineLevel="2" x14ac:dyDescent="0.3">
      <c r="A39" s="24" t="s">
        <v>46</v>
      </c>
      <c r="B39" s="25" t="s">
        <v>155</v>
      </c>
      <c r="C39" s="26" t="s">
        <v>75</v>
      </c>
      <c r="D39" s="26" t="s">
        <v>141</v>
      </c>
      <c r="E39" s="26" t="s">
        <v>205</v>
      </c>
      <c r="F39" s="2">
        <v>33.96</v>
      </c>
      <c r="G39" s="21"/>
      <c r="H39" s="30"/>
      <c r="I39" s="23"/>
    </row>
    <row r="40" spans="1:9" s="9" customFormat="1" outlineLevel="2" x14ac:dyDescent="0.3">
      <c r="A40" s="24" t="s">
        <v>46</v>
      </c>
      <c r="B40" s="25" t="s">
        <v>155</v>
      </c>
      <c r="C40" s="26" t="s">
        <v>75</v>
      </c>
      <c r="D40" s="26" t="s">
        <v>206</v>
      </c>
      <c r="E40" s="26" t="s">
        <v>207</v>
      </c>
      <c r="F40" s="2">
        <v>72.069999999999993</v>
      </c>
      <c r="G40" s="21"/>
      <c r="H40" s="30"/>
      <c r="I40" s="23"/>
    </row>
    <row r="41" spans="1:9" s="9" customFormat="1" outlineLevel="2" x14ac:dyDescent="0.3">
      <c r="A41" s="24" t="s">
        <v>46</v>
      </c>
      <c r="B41" s="25" t="s">
        <v>155</v>
      </c>
      <c r="C41" s="26" t="s">
        <v>75</v>
      </c>
      <c r="D41" s="26" t="s">
        <v>156</v>
      </c>
      <c r="E41" s="26" t="s">
        <v>208</v>
      </c>
      <c r="F41" s="2">
        <v>80.5</v>
      </c>
      <c r="G41" s="21"/>
      <c r="H41" s="30"/>
      <c r="I41" s="23"/>
    </row>
    <row r="42" spans="1:9" s="9" customFormat="1" outlineLevel="2" x14ac:dyDescent="0.3">
      <c r="A42" s="24" t="s">
        <v>46</v>
      </c>
      <c r="B42" s="25" t="s">
        <v>155</v>
      </c>
      <c r="C42" s="26" t="s">
        <v>75</v>
      </c>
      <c r="D42" s="26" t="s">
        <v>209</v>
      </c>
      <c r="E42" s="26" t="s">
        <v>210</v>
      </c>
      <c r="F42" s="2">
        <v>130.15</v>
      </c>
      <c r="G42" s="21"/>
      <c r="H42" s="30"/>
      <c r="I42" s="23"/>
    </row>
    <row r="43" spans="1:9" s="9" customFormat="1" outlineLevel="2" x14ac:dyDescent="0.3">
      <c r="A43" s="24" t="s">
        <v>46</v>
      </c>
      <c r="B43" s="25" t="s">
        <v>155</v>
      </c>
      <c r="C43" s="26" t="s">
        <v>75</v>
      </c>
      <c r="D43" s="26" t="s">
        <v>211</v>
      </c>
      <c r="E43" s="26" t="s">
        <v>212</v>
      </c>
      <c r="F43" s="2">
        <v>144.46</v>
      </c>
      <c r="G43" s="21"/>
      <c r="H43" s="30"/>
      <c r="I43" s="23"/>
    </row>
    <row r="44" spans="1:9" s="9" customFormat="1" outlineLevel="2" x14ac:dyDescent="0.3">
      <c r="A44" s="24" t="s">
        <v>46</v>
      </c>
      <c r="B44" s="25" t="s">
        <v>155</v>
      </c>
      <c r="C44" s="26" t="s">
        <v>75</v>
      </c>
      <c r="D44" s="26" t="s">
        <v>213</v>
      </c>
      <c r="E44" s="26" t="s">
        <v>214</v>
      </c>
      <c r="F44" s="2">
        <v>60.39</v>
      </c>
      <c r="G44" s="21"/>
      <c r="H44" s="30"/>
      <c r="I44" s="23"/>
    </row>
    <row r="45" spans="1:9" s="9" customFormat="1" outlineLevel="2" x14ac:dyDescent="0.3">
      <c r="A45" s="24" t="s">
        <v>46</v>
      </c>
      <c r="B45" s="25" t="s">
        <v>155</v>
      </c>
      <c r="C45" s="26" t="s">
        <v>75</v>
      </c>
      <c r="D45" s="26" t="s">
        <v>215</v>
      </c>
      <c r="E45" s="26" t="s">
        <v>216</v>
      </c>
      <c r="F45" s="2">
        <v>47.33</v>
      </c>
      <c r="G45" s="21"/>
      <c r="H45" s="30"/>
      <c r="I45" s="23"/>
    </row>
    <row r="46" spans="1:9" s="9" customFormat="1" outlineLevel="2" x14ac:dyDescent="0.3">
      <c r="A46" s="24" t="s">
        <v>46</v>
      </c>
      <c r="B46" s="25" t="s">
        <v>155</v>
      </c>
      <c r="C46" s="26" t="s">
        <v>75</v>
      </c>
      <c r="D46" s="26" t="s">
        <v>135</v>
      </c>
      <c r="E46" s="26" t="s">
        <v>217</v>
      </c>
      <c r="F46" s="2">
        <v>160</v>
      </c>
      <c r="G46" s="21"/>
      <c r="H46" s="30"/>
      <c r="I46" s="23"/>
    </row>
    <row r="47" spans="1:9" s="9" customFormat="1" outlineLevel="2" x14ac:dyDescent="0.3">
      <c r="A47" s="24" t="s">
        <v>46</v>
      </c>
      <c r="B47" s="25" t="s">
        <v>155</v>
      </c>
      <c r="C47" s="26" t="s">
        <v>75</v>
      </c>
      <c r="D47" s="26" t="s">
        <v>141</v>
      </c>
      <c r="E47" s="26" t="s">
        <v>218</v>
      </c>
      <c r="F47" s="2">
        <v>108</v>
      </c>
      <c r="G47" s="21"/>
      <c r="H47" s="30"/>
      <c r="I47" s="23"/>
    </row>
    <row r="48" spans="1:9" s="9" customFormat="1" outlineLevel="2" x14ac:dyDescent="0.3">
      <c r="A48" s="24" t="s">
        <v>46</v>
      </c>
      <c r="B48" s="97" t="s">
        <v>237</v>
      </c>
      <c r="C48" s="98" t="s">
        <v>76</v>
      </c>
      <c r="D48" s="98" t="s">
        <v>260</v>
      </c>
      <c r="E48" s="98" t="s">
        <v>261</v>
      </c>
      <c r="F48" s="99">
        <v>90</v>
      </c>
      <c r="G48" s="21"/>
      <c r="H48" s="30"/>
      <c r="I48" s="23"/>
    </row>
    <row r="49" spans="1:59" s="9" customFormat="1" outlineLevel="2" x14ac:dyDescent="0.3">
      <c r="A49" s="24" t="s">
        <v>46</v>
      </c>
      <c r="B49" s="97" t="s">
        <v>237</v>
      </c>
      <c r="C49" s="98" t="s">
        <v>76</v>
      </c>
      <c r="D49" s="98" t="s">
        <v>262</v>
      </c>
      <c r="E49" s="98" t="s">
        <v>263</v>
      </c>
      <c r="F49" s="99">
        <v>25.2</v>
      </c>
      <c r="G49" s="21"/>
      <c r="H49" s="30"/>
      <c r="I49" s="23"/>
    </row>
    <row r="50" spans="1:59" s="9" customFormat="1" outlineLevel="2" x14ac:dyDescent="0.3">
      <c r="A50" s="24" t="s">
        <v>46</v>
      </c>
      <c r="B50" s="66"/>
      <c r="C50" s="67"/>
      <c r="D50" s="67"/>
      <c r="E50" s="67"/>
      <c r="F50" s="68"/>
      <c r="G50" s="21"/>
      <c r="H50" s="30"/>
      <c r="I50" s="23"/>
    </row>
    <row r="51" spans="1:59" s="9" customFormat="1" outlineLevel="2" x14ac:dyDescent="0.3">
      <c r="A51" s="24" t="s">
        <v>46</v>
      </c>
      <c r="B51" s="57"/>
      <c r="C51" s="58"/>
      <c r="D51" s="58"/>
      <c r="E51" s="58"/>
      <c r="F51" s="59"/>
      <c r="G51" s="21"/>
      <c r="H51" s="30"/>
      <c r="I51" s="23"/>
    </row>
    <row r="52" spans="1:59" s="29" customFormat="1" ht="26.25" customHeight="1" outlineLevel="1" x14ac:dyDescent="0.3">
      <c r="A52" s="11" t="s">
        <v>47</v>
      </c>
      <c r="B52" s="162" t="s">
        <v>12</v>
      </c>
      <c r="C52" s="162"/>
      <c r="D52" s="162"/>
      <c r="E52" s="162"/>
      <c r="F52" s="15">
        <f>SUM(F28:F51)</f>
        <v>4338.3900000000003</v>
      </c>
      <c r="G52" s="27">
        <f>Бюджет!I21</f>
        <v>12000</v>
      </c>
      <c r="H52" s="6">
        <f>$F52/$G52</f>
        <v>0.36153250000000003</v>
      </c>
      <c r="I52" s="14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</row>
    <row r="53" spans="1:59" outlineLevel="2" x14ac:dyDescent="0.3">
      <c r="A53" s="24" t="s">
        <v>48</v>
      </c>
      <c r="B53" s="25" t="s">
        <v>155</v>
      </c>
      <c r="C53" s="26" t="s">
        <v>121</v>
      </c>
      <c r="D53" s="26" t="s">
        <v>173</v>
      </c>
      <c r="E53" s="26" t="s">
        <v>174</v>
      </c>
      <c r="F53" s="2">
        <v>15260</v>
      </c>
      <c r="G53" s="21"/>
      <c r="H53" s="6"/>
      <c r="I53" s="23"/>
    </row>
    <row r="54" spans="1:59" outlineLevel="2" x14ac:dyDescent="0.3">
      <c r="A54" s="24"/>
      <c r="B54" s="25"/>
      <c r="C54" s="26"/>
      <c r="D54" s="26"/>
      <c r="E54" s="26"/>
      <c r="F54" s="2"/>
      <c r="G54" s="21"/>
      <c r="H54" s="6"/>
      <c r="I54" s="23"/>
    </row>
    <row r="55" spans="1:59" outlineLevel="2" x14ac:dyDescent="0.3">
      <c r="A55" s="24"/>
      <c r="B55" s="54"/>
      <c r="C55" s="55"/>
      <c r="D55" s="55"/>
      <c r="E55" s="55"/>
      <c r="F55" s="56"/>
      <c r="G55" s="21"/>
      <c r="H55" s="6"/>
      <c r="I55" s="23"/>
    </row>
    <row r="56" spans="1:59" s="29" customFormat="1" ht="26.25" customHeight="1" outlineLevel="1" x14ac:dyDescent="0.3">
      <c r="A56" s="11" t="s">
        <v>49</v>
      </c>
      <c r="B56" s="163" t="s">
        <v>72</v>
      </c>
      <c r="C56" s="163"/>
      <c r="D56" s="163"/>
      <c r="E56" s="163"/>
      <c r="F56" s="15">
        <f>SUM(F53:F55)</f>
        <v>15260</v>
      </c>
      <c r="G56" s="27">
        <f>Бюджет!I22</f>
        <v>20000</v>
      </c>
      <c r="H56" s="6">
        <f>$F56/$G56</f>
        <v>0.76300000000000001</v>
      </c>
      <c r="I56" s="14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</row>
    <row r="57" spans="1:59" outlineLevel="2" x14ac:dyDescent="0.3">
      <c r="A57" s="24" t="s">
        <v>50</v>
      </c>
      <c r="B57" s="25" t="s">
        <v>155</v>
      </c>
      <c r="C57" s="26" t="s">
        <v>76</v>
      </c>
      <c r="D57" s="26" t="s">
        <v>219</v>
      </c>
      <c r="E57" s="26" t="s">
        <v>220</v>
      </c>
      <c r="F57" s="2">
        <v>50</v>
      </c>
      <c r="G57" s="21"/>
      <c r="H57" s="6"/>
      <c r="I57" s="23"/>
    </row>
    <row r="58" spans="1:59" outlineLevel="2" x14ac:dyDescent="0.3">
      <c r="A58" s="24" t="s">
        <v>50</v>
      </c>
      <c r="B58" s="86" t="s">
        <v>221</v>
      </c>
      <c r="C58" s="87" t="s">
        <v>76</v>
      </c>
      <c r="D58" s="87" t="s">
        <v>225</v>
      </c>
      <c r="E58" s="87" t="s">
        <v>226</v>
      </c>
      <c r="F58" s="88">
        <v>125.82</v>
      </c>
      <c r="G58" s="21"/>
      <c r="H58" s="6"/>
      <c r="I58" s="23"/>
    </row>
    <row r="59" spans="1:59" outlineLevel="2" x14ac:dyDescent="0.3">
      <c r="A59" s="24" t="s">
        <v>50</v>
      </c>
      <c r="B59" s="86" t="s">
        <v>221</v>
      </c>
      <c r="C59" s="87" t="s">
        <v>76</v>
      </c>
      <c r="D59" s="87" t="s">
        <v>227</v>
      </c>
      <c r="E59" s="87" t="s">
        <v>228</v>
      </c>
      <c r="F59" s="88">
        <v>382.42</v>
      </c>
      <c r="G59" s="21"/>
      <c r="H59" s="6"/>
      <c r="I59" s="23"/>
    </row>
    <row r="60" spans="1:59" outlineLevel="2" x14ac:dyDescent="0.3">
      <c r="A60" s="24" t="s">
        <v>50</v>
      </c>
      <c r="B60" s="54"/>
      <c r="C60" s="55"/>
      <c r="D60" s="55"/>
      <c r="E60" s="55"/>
      <c r="F60" s="56"/>
      <c r="G60" s="21"/>
      <c r="H60" s="6"/>
      <c r="I60" s="23"/>
    </row>
    <row r="61" spans="1:59" outlineLevel="2" x14ac:dyDescent="0.3">
      <c r="A61" s="24" t="s">
        <v>50</v>
      </c>
      <c r="B61" s="54"/>
      <c r="C61" s="55"/>
      <c r="D61" s="55"/>
      <c r="E61" s="55"/>
      <c r="F61" s="56"/>
      <c r="G61" s="21"/>
      <c r="H61" s="6"/>
      <c r="I61" s="23"/>
    </row>
    <row r="62" spans="1:59" s="29" customFormat="1" ht="26.25" customHeight="1" outlineLevel="1" x14ac:dyDescent="0.3">
      <c r="A62" s="11" t="s">
        <v>51</v>
      </c>
      <c r="B62" s="166" t="s">
        <v>33</v>
      </c>
      <c r="C62" s="167"/>
      <c r="D62" s="167"/>
      <c r="E62" s="168"/>
      <c r="F62" s="15">
        <f>SUM(F57:F61)</f>
        <v>558.24</v>
      </c>
      <c r="G62" s="27">
        <f>Бюджет!I23</f>
        <v>9000</v>
      </c>
      <c r="H62" s="6">
        <f>$F62/$G62</f>
        <v>6.2026666666666667E-2</v>
      </c>
      <c r="I62" s="14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</row>
    <row r="63" spans="1:59" outlineLevel="2" x14ac:dyDescent="0.3">
      <c r="A63" s="24" t="s">
        <v>52</v>
      </c>
      <c r="B63" s="25" t="s">
        <v>155</v>
      </c>
      <c r="C63" s="26" t="s">
        <v>75</v>
      </c>
      <c r="D63" s="26" t="s">
        <v>161</v>
      </c>
      <c r="E63" s="26" t="s">
        <v>162</v>
      </c>
      <c r="F63" s="2">
        <v>620.6</v>
      </c>
      <c r="G63" s="21"/>
      <c r="H63" s="6"/>
      <c r="I63" s="23"/>
    </row>
    <row r="64" spans="1:59" outlineLevel="2" x14ac:dyDescent="0.3">
      <c r="A64" s="24" t="s">
        <v>52</v>
      </c>
      <c r="B64" s="25" t="s">
        <v>155</v>
      </c>
      <c r="C64" s="26" t="s">
        <v>75</v>
      </c>
      <c r="D64" s="26" t="s">
        <v>163</v>
      </c>
      <c r="E64" s="26" t="s">
        <v>164</v>
      </c>
      <c r="F64" s="2">
        <v>201.81</v>
      </c>
      <c r="G64" s="21"/>
      <c r="H64" s="6"/>
      <c r="I64" s="23"/>
    </row>
    <row r="65" spans="1:59" outlineLevel="2" x14ac:dyDescent="0.3">
      <c r="A65" s="24" t="s">
        <v>52</v>
      </c>
      <c r="B65" s="25" t="s">
        <v>155</v>
      </c>
      <c r="C65" s="26" t="s">
        <v>75</v>
      </c>
      <c r="D65" s="26" t="s">
        <v>165</v>
      </c>
      <c r="E65" s="26" t="s">
        <v>166</v>
      </c>
      <c r="F65" s="2">
        <v>213.46</v>
      </c>
      <c r="G65" s="21"/>
      <c r="H65" s="6"/>
      <c r="I65" s="23"/>
    </row>
    <row r="66" spans="1:59" outlineLevel="2" x14ac:dyDescent="0.3">
      <c r="A66" s="24" t="s">
        <v>52</v>
      </c>
      <c r="B66" s="25" t="s">
        <v>155</v>
      </c>
      <c r="C66" s="26" t="s">
        <v>76</v>
      </c>
      <c r="D66" s="26" t="s">
        <v>178</v>
      </c>
      <c r="E66" s="26" t="s">
        <v>176</v>
      </c>
      <c r="F66" s="2">
        <v>1954</v>
      </c>
      <c r="G66" s="21"/>
      <c r="H66" s="6"/>
      <c r="I66" s="23"/>
    </row>
    <row r="67" spans="1:59" outlineLevel="2" x14ac:dyDescent="0.3">
      <c r="A67" s="24" t="s">
        <v>52</v>
      </c>
      <c r="B67" s="25" t="s">
        <v>155</v>
      </c>
      <c r="C67" s="26" t="s">
        <v>76</v>
      </c>
      <c r="D67" s="26" t="s">
        <v>179</v>
      </c>
      <c r="E67" s="26" t="s">
        <v>176</v>
      </c>
      <c r="F67" s="2">
        <v>1639</v>
      </c>
      <c r="G67" s="21"/>
      <c r="H67" s="6"/>
      <c r="I67" s="23"/>
    </row>
    <row r="68" spans="1:59" outlineLevel="2" x14ac:dyDescent="0.3">
      <c r="A68" s="24" t="s">
        <v>52</v>
      </c>
      <c r="B68" s="25" t="s">
        <v>155</v>
      </c>
      <c r="C68" s="26" t="s">
        <v>76</v>
      </c>
      <c r="D68" s="26" t="s">
        <v>180</v>
      </c>
      <c r="E68" s="26" t="s">
        <v>181</v>
      </c>
      <c r="F68" s="2">
        <v>480</v>
      </c>
      <c r="G68" s="21"/>
      <c r="H68" s="6"/>
      <c r="I68" s="23"/>
    </row>
    <row r="69" spans="1:59" outlineLevel="2" x14ac:dyDescent="0.3">
      <c r="A69" s="24" t="s">
        <v>52</v>
      </c>
      <c r="B69" s="100" t="s">
        <v>237</v>
      </c>
      <c r="C69" s="101" t="s">
        <v>76</v>
      </c>
      <c r="D69" s="101" t="s">
        <v>264</v>
      </c>
      <c r="E69" s="101" t="s">
        <v>265</v>
      </c>
      <c r="F69" s="102">
        <v>75</v>
      </c>
      <c r="G69" s="21"/>
      <c r="H69" s="6"/>
      <c r="I69" s="23"/>
    </row>
    <row r="70" spans="1:59" outlineLevel="2" x14ac:dyDescent="0.3">
      <c r="A70" s="24" t="s">
        <v>52</v>
      </c>
      <c r="B70" s="100" t="s">
        <v>237</v>
      </c>
      <c r="C70" s="101" t="s">
        <v>76</v>
      </c>
      <c r="D70" s="101" t="s">
        <v>266</v>
      </c>
      <c r="E70" s="101" t="s">
        <v>267</v>
      </c>
      <c r="F70" s="102">
        <v>125</v>
      </c>
      <c r="G70" s="21"/>
      <c r="H70" s="6"/>
      <c r="I70" s="23"/>
    </row>
    <row r="71" spans="1:59" outlineLevel="2" x14ac:dyDescent="0.3">
      <c r="A71" s="24" t="s">
        <v>52</v>
      </c>
      <c r="B71" s="100" t="s">
        <v>237</v>
      </c>
      <c r="C71" s="101" t="s">
        <v>76</v>
      </c>
      <c r="D71" s="101" t="s">
        <v>268</v>
      </c>
      <c r="E71" s="101" t="s">
        <v>269</v>
      </c>
      <c r="F71" s="102">
        <v>400</v>
      </c>
      <c r="G71" s="21"/>
      <c r="H71" s="6"/>
      <c r="I71" s="23"/>
    </row>
    <row r="72" spans="1:59" outlineLevel="2" x14ac:dyDescent="0.3">
      <c r="A72" s="24" t="s">
        <v>52</v>
      </c>
      <c r="B72" s="100" t="s">
        <v>237</v>
      </c>
      <c r="C72" s="101" t="s">
        <v>76</v>
      </c>
      <c r="D72" s="101" t="s">
        <v>270</v>
      </c>
      <c r="E72" s="101" t="s">
        <v>271</v>
      </c>
      <c r="F72" s="102">
        <v>142.74</v>
      </c>
      <c r="G72" s="21"/>
      <c r="H72" s="6"/>
      <c r="I72" s="23"/>
    </row>
    <row r="73" spans="1:59" outlineLevel="2" x14ac:dyDescent="0.3">
      <c r="A73" s="24" t="s">
        <v>52</v>
      </c>
      <c r="B73" s="25"/>
      <c r="C73" s="26"/>
      <c r="D73" s="26"/>
      <c r="E73" s="26"/>
      <c r="F73" s="2"/>
      <c r="G73" s="21"/>
      <c r="H73" s="6"/>
      <c r="I73" s="23"/>
    </row>
    <row r="74" spans="1:59" s="29" customFormat="1" ht="26.25" customHeight="1" outlineLevel="1" x14ac:dyDescent="0.3">
      <c r="A74" s="11" t="s">
        <v>53</v>
      </c>
      <c r="B74" s="163" t="s">
        <v>34</v>
      </c>
      <c r="C74" s="163"/>
      <c r="D74" s="163"/>
      <c r="E74" s="163"/>
      <c r="F74" s="15">
        <f>SUM(F63:F73)</f>
        <v>5851.61</v>
      </c>
      <c r="G74" s="27">
        <f>Бюджет!I24</f>
        <v>5500</v>
      </c>
      <c r="H74" s="6">
        <f>$F74/$G74</f>
        <v>1.0639290909090908</v>
      </c>
      <c r="I74" s="14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</row>
    <row r="75" spans="1:59" s="29" customFormat="1" outlineLevel="1" x14ac:dyDescent="0.3">
      <c r="A75" s="41" t="s">
        <v>54</v>
      </c>
      <c r="B75" s="25">
        <v>44074</v>
      </c>
      <c r="C75" s="26" t="s">
        <v>280</v>
      </c>
      <c r="D75" s="26" t="s">
        <v>281</v>
      </c>
      <c r="E75" s="26" t="s">
        <v>282</v>
      </c>
      <c r="F75" s="2">
        <v>102.6</v>
      </c>
      <c r="G75" s="21"/>
      <c r="H75" s="6"/>
      <c r="I75" s="14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</row>
    <row r="76" spans="1:59" outlineLevel="2" x14ac:dyDescent="0.3">
      <c r="A76" s="24"/>
      <c r="B76" s="54"/>
      <c r="C76" s="55"/>
      <c r="D76" s="55"/>
      <c r="E76" s="55"/>
      <c r="F76" s="56"/>
      <c r="G76" s="21"/>
      <c r="H76" s="6"/>
      <c r="I76" s="23"/>
    </row>
    <row r="77" spans="1:59" s="29" customFormat="1" ht="26.25" customHeight="1" outlineLevel="1" x14ac:dyDescent="0.3">
      <c r="A77" s="11" t="s">
        <v>55</v>
      </c>
      <c r="B77" s="162" t="s">
        <v>35</v>
      </c>
      <c r="C77" s="162"/>
      <c r="D77" s="162"/>
      <c r="E77" s="162"/>
      <c r="F77" s="15">
        <f>SUM(F75:F76)</f>
        <v>102.6</v>
      </c>
      <c r="G77" s="27">
        <f>Бюджет!I25</f>
        <v>5000</v>
      </c>
      <c r="H77" s="6">
        <f>$F77/$G77</f>
        <v>2.052E-2</v>
      </c>
      <c r="I77" s="14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</row>
    <row r="78" spans="1:59" outlineLevel="2" x14ac:dyDescent="0.3">
      <c r="A78" s="24" t="s">
        <v>56</v>
      </c>
      <c r="B78" s="66" t="s">
        <v>120</v>
      </c>
      <c r="C78" s="67" t="s">
        <v>121</v>
      </c>
      <c r="D78" s="67" t="s">
        <v>122</v>
      </c>
      <c r="E78" s="67" t="s">
        <v>123</v>
      </c>
      <c r="F78" s="76">
        <v>888.42</v>
      </c>
      <c r="G78" s="21"/>
      <c r="H78" s="6"/>
      <c r="I78" s="23"/>
    </row>
    <row r="79" spans="1:59" outlineLevel="2" x14ac:dyDescent="0.3">
      <c r="A79" s="24" t="s">
        <v>56</v>
      </c>
      <c r="B79" s="74" t="s">
        <v>84</v>
      </c>
      <c r="C79" s="77" t="s">
        <v>76</v>
      </c>
      <c r="D79" s="77" t="s">
        <v>95</v>
      </c>
      <c r="E79" s="77" t="s">
        <v>96</v>
      </c>
      <c r="F79" s="76">
        <v>73.86</v>
      </c>
      <c r="G79" s="21"/>
      <c r="H79" s="6"/>
      <c r="I79" s="23"/>
    </row>
    <row r="80" spans="1:59" outlineLevel="2" x14ac:dyDescent="0.3">
      <c r="A80" s="24" t="s">
        <v>56</v>
      </c>
      <c r="B80" s="25" t="s">
        <v>100</v>
      </c>
      <c r="C80" s="26" t="s">
        <v>76</v>
      </c>
      <c r="D80" s="26" t="s">
        <v>101</v>
      </c>
      <c r="E80" s="26" t="s">
        <v>102</v>
      </c>
      <c r="F80" s="2">
        <v>230</v>
      </c>
      <c r="G80" s="21"/>
      <c r="H80" s="6"/>
      <c r="I80" s="23"/>
    </row>
    <row r="81" spans="1:9" outlineLevel="2" x14ac:dyDescent="0.3">
      <c r="A81" s="24" t="s">
        <v>56</v>
      </c>
      <c r="B81" s="25" t="s">
        <v>100</v>
      </c>
      <c r="C81" s="26" t="s">
        <v>76</v>
      </c>
      <c r="D81" s="26" t="s">
        <v>103</v>
      </c>
      <c r="E81" s="26" t="s">
        <v>102</v>
      </c>
      <c r="F81" s="2">
        <v>52.8</v>
      </c>
      <c r="G81" s="21"/>
      <c r="H81" s="6"/>
      <c r="I81" s="23"/>
    </row>
    <row r="82" spans="1:9" outlineLevel="2" x14ac:dyDescent="0.3">
      <c r="A82" s="24" t="s">
        <v>56</v>
      </c>
      <c r="B82" s="25" t="s">
        <v>100</v>
      </c>
      <c r="C82" s="26" t="s">
        <v>76</v>
      </c>
      <c r="D82" s="26" t="s">
        <v>104</v>
      </c>
      <c r="E82" s="26" t="s">
        <v>102</v>
      </c>
      <c r="F82" s="2">
        <v>230</v>
      </c>
      <c r="G82" s="21"/>
      <c r="H82" s="6"/>
      <c r="I82" s="23"/>
    </row>
    <row r="83" spans="1:9" outlineLevel="2" x14ac:dyDescent="0.3">
      <c r="A83" s="24" t="s">
        <v>56</v>
      </c>
      <c r="B83" s="25" t="s">
        <v>100</v>
      </c>
      <c r="C83" s="26" t="s">
        <v>76</v>
      </c>
      <c r="D83" s="26" t="s">
        <v>105</v>
      </c>
      <c r="E83" s="26" t="s">
        <v>102</v>
      </c>
      <c r="F83" s="2">
        <v>230</v>
      </c>
      <c r="G83" s="21"/>
      <c r="H83" s="6"/>
      <c r="I83" s="23"/>
    </row>
    <row r="84" spans="1:9" outlineLevel="2" x14ac:dyDescent="0.3">
      <c r="A84" s="24" t="s">
        <v>56</v>
      </c>
      <c r="B84" s="25" t="s">
        <v>100</v>
      </c>
      <c r="C84" s="26" t="s">
        <v>76</v>
      </c>
      <c r="D84" s="26" t="s">
        <v>106</v>
      </c>
      <c r="E84" s="26" t="s">
        <v>107</v>
      </c>
      <c r="F84" s="2">
        <v>856</v>
      </c>
      <c r="G84" s="21"/>
      <c r="H84" s="6"/>
      <c r="I84" s="23"/>
    </row>
    <row r="85" spans="1:9" outlineLevel="2" x14ac:dyDescent="0.3">
      <c r="A85" s="24" t="s">
        <v>56</v>
      </c>
      <c r="B85" s="25" t="s">
        <v>100</v>
      </c>
      <c r="C85" s="26" t="s">
        <v>75</v>
      </c>
      <c r="D85" s="26" t="s">
        <v>108</v>
      </c>
      <c r="E85" s="26" t="s">
        <v>109</v>
      </c>
      <c r="F85" s="2">
        <v>87.6</v>
      </c>
      <c r="G85" s="21"/>
      <c r="H85" s="6"/>
      <c r="I85" s="23"/>
    </row>
    <row r="86" spans="1:9" outlineLevel="2" x14ac:dyDescent="0.3">
      <c r="A86" s="24" t="s">
        <v>56</v>
      </c>
      <c r="B86" s="25" t="s">
        <v>100</v>
      </c>
      <c r="C86" s="26" t="s">
        <v>75</v>
      </c>
      <c r="D86" s="26" t="s">
        <v>110</v>
      </c>
      <c r="E86" s="26" t="s">
        <v>111</v>
      </c>
      <c r="F86" s="2">
        <v>122.4</v>
      </c>
      <c r="G86" s="21"/>
      <c r="H86" s="6"/>
      <c r="I86" s="23"/>
    </row>
    <row r="87" spans="1:9" outlineLevel="2" x14ac:dyDescent="0.3">
      <c r="A87" s="24" t="s">
        <v>56</v>
      </c>
      <c r="B87" s="25" t="s">
        <v>100</v>
      </c>
      <c r="C87" s="26" t="s">
        <v>76</v>
      </c>
      <c r="D87" s="26" t="s">
        <v>112</v>
      </c>
      <c r="E87" s="26" t="s">
        <v>113</v>
      </c>
      <c r="F87" s="2">
        <v>1560</v>
      </c>
      <c r="G87" s="21"/>
      <c r="H87" s="6"/>
      <c r="I87" s="23"/>
    </row>
    <row r="88" spans="1:9" outlineLevel="2" x14ac:dyDescent="0.3">
      <c r="A88" s="24" t="s">
        <v>56</v>
      </c>
      <c r="B88" s="25" t="s">
        <v>100</v>
      </c>
      <c r="C88" s="26" t="s">
        <v>75</v>
      </c>
      <c r="D88" s="26" t="s">
        <v>114</v>
      </c>
      <c r="E88" s="26" t="s">
        <v>115</v>
      </c>
      <c r="F88" s="2">
        <v>147.56</v>
      </c>
      <c r="G88" s="21"/>
      <c r="H88" s="6"/>
      <c r="I88" s="23"/>
    </row>
    <row r="89" spans="1:9" outlineLevel="2" x14ac:dyDescent="0.3">
      <c r="A89" s="24" t="s">
        <v>56</v>
      </c>
      <c r="B89" s="25" t="s">
        <v>100</v>
      </c>
      <c r="C89" s="26" t="s">
        <v>75</v>
      </c>
      <c r="D89" s="26" t="s">
        <v>116</v>
      </c>
      <c r="E89" s="26" t="s">
        <v>117</v>
      </c>
      <c r="F89" s="2">
        <v>86.48</v>
      </c>
      <c r="G89" s="21"/>
      <c r="H89" s="6"/>
      <c r="I89" s="23"/>
    </row>
    <row r="90" spans="1:9" outlineLevel="2" x14ac:dyDescent="0.3">
      <c r="A90" s="24" t="s">
        <v>56</v>
      </c>
      <c r="B90" s="25" t="s">
        <v>100</v>
      </c>
      <c r="C90" s="26" t="s">
        <v>75</v>
      </c>
      <c r="D90" s="26" t="s">
        <v>118</v>
      </c>
      <c r="E90" s="26" t="s">
        <v>119</v>
      </c>
      <c r="F90" s="2">
        <v>80</v>
      </c>
      <c r="G90" s="21"/>
      <c r="H90" s="6"/>
      <c r="I90" s="23"/>
    </row>
    <row r="91" spans="1:9" outlineLevel="2" x14ac:dyDescent="0.3">
      <c r="A91" s="24" t="s">
        <v>56</v>
      </c>
      <c r="B91" s="25" t="s">
        <v>128</v>
      </c>
      <c r="C91" s="26" t="s">
        <v>149</v>
      </c>
      <c r="D91" s="26" t="s">
        <v>150</v>
      </c>
      <c r="E91" s="26" t="s">
        <v>151</v>
      </c>
      <c r="F91" s="2">
        <v>306.5</v>
      </c>
      <c r="G91" s="21"/>
      <c r="H91" s="6"/>
      <c r="I91" s="23"/>
    </row>
    <row r="92" spans="1:9" outlineLevel="2" x14ac:dyDescent="0.3">
      <c r="A92" s="24" t="s">
        <v>56</v>
      </c>
      <c r="B92" s="83" t="s">
        <v>221</v>
      </c>
      <c r="C92" s="84" t="s">
        <v>76</v>
      </c>
      <c r="D92" s="84" t="s">
        <v>222</v>
      </c>
      <c r="E92" s="84" t="s">
        <v>223</v>
      </c>
      <c r="F92" s="85">
        <v>204</v>
      </c>
      <c r="G92" s="21"/>
      <c r="H92" s="6"/>
      <c r="I92" s="23"/>
    </row>
    <row r="93" spans="1:9" outlineLevel="2" x14ac:dyDescent="0.3">
      <c r="A93" s="24" t="s">
        <v>56</v>
      </c>
      <c r="B93" s="83" t="s">
        <v>221</v>
      </c>
      <c r="C93" s="84" t="s">
        <v>76</v>
      </c>
      <c r="D93" s="84" t="s">
        <v>224</v>
      </c>
      <c r="E93" s="84" t="s">
        <v>223</v>
      </c>
      <c r="F93" s="85">
        <v>186</v>
      </c>
      <c r="G93" s="21"/>
      <c r="H93" s="6"/>
      <c r="I93" s="23"/>
    </row>
    <row r="94" spans="1:9" outlineLevel="2" x14ac:dyDescent="0.3">
      <c r="A94" s="24" t="s">
        <v>56</v>
      </c>
      <c r="B94" s="103" t="s">
        <v>237</v>
      </c>
      <c r="C94" s="104" t="s">
        <v>76</v>
      </c>
      <c r="D94" s="104" t="s">
        <v>272</v>
      </c>
      <c r="E94" s="104" t="s">
        <v>273</v>
      </c>
      <c r="F94" s="105">
        <v>1560</v>
      </c>
      <c r="G94" s="21"/>
      <c r="H94" s="6"/>
      <c r="I94" s="23"/>
    </row>
    <row r="95" spans="1:9" outlineLevel="2" x14ac:dyDescent="0.3">
      <c r="A95" s="24" t="s">
        <v>56</v>
      </c>
      <c r="B95" s="109"/>
      <c r="C95" s="110"/>
      <c r="D95" s="110"/>
      <c r="E95" s="110" t="s">
        <v>279</v>
      </c>
      <c r="F95" s="111">
        <v>40</v>
      </c>
      <c r="G95" s="21"/>
      <c r="H95" s="6"/>
      <c r="I95" s="23"/>
    </row>
    <row r="96" spans="1:9" outlineLevel="2" x14ac:dyDescent="0.3">
      <c r="A96" s="24" t="s">
        <v>56</v>
      </c>
      <c r="B96" s="54"/>
      <c r="C96" s="55"/>
      <c r="D96" s="55"/>
      <c r="E96" s="75" t="s">
        <v>97</v>
      </c>
      <c r="F96" s="56"/>
      <c r="G96" s="21"/>
      <c r="H96" s="6"/>
      <c r="I96" s="23"/>
    </row>
    <row r="97" spans="1:59" outlineLevel="2" x14ac:dyDescent="0.3">
      <c r="A97" s="24" t="s">
        <v>56</v>
      </c>
      <c r="B97" s="63"/>
      <c r="C97" s="64"/>
      <c r="D97" s="64"/>
      <c r="E97" s="65" t="s">
        <v>98</v>
      </c>
      <c r="F97" s="56">
        <v>219.52</v>
      </c>
      <c r="G97" s="21"/>
      <c r="H97" s="6"/>
      <c r="I97" s="23"/>
    </row>
    <row r="98" spans="1:59" s="29" customFormat="1" outlineLevel="1" x14ac:dyDescent="0.3">
      <c r="A98" s="24" t="s">
        <v>56</v>
      </c>
      <c r="B98" s="63"/>
      <c r="C98" s="64"/>
      <c r="D98" s="64"/>
      <c r="E98" s="78" t="s">
        <v>99</v>
      </c>
      <c r="F98" s="56">
        <v>220.95</v>
      </c>
      <c r="G98" s="21"/>
      <c r="H98" s="6"/>
      <c r="I98" s="23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</row>
    <row r="99" spans="1:59" ht="27.6" outlineLevel="2" x14ac:dyDescent="0.3">
      <c r="A99" s="11" t="s">
        <v>57</v>
      </c>
      <c r="B99" s="163" t="s">
        <v>36</v>
      </c>
      <c r="C99" s="163"/>
      <c r="D99" s="163"/>
      <c r="E99" s="163"/>
      <c r="F99" s="15">
        <f>SUM(F78:F98)</f>
        <v>7382.09</v>
      </c>
      <c r="G99" s="27">
        <f>Бюджет!I26</f>
        <v>9000</v>
      </c>
      <c r="H99" s="6">
        <f>$F99/$G99</f>
        <v>0.82023222222222225</v>
      </c>
      <c r="I99" s="14"/>
    </row>
    <row r="100" spans="1:59" outlineLevel="2" x14ac:dyDescent="0.3">
      <c r="A100" s="24" t="s">
        <v>58</v>
      </c>
      <c r="B100" s="25" t="s">
        <v>128</v>
      </c>
      <c r="C100" s="26" t="s">
        <v>75</v>
      </c>
      <c r="D100" s="26" t="s">
        <v>152</v>
      </c>
      <c r="E100" s="26" t="s">
        <v>153</v>
      </c>
      <c r="F100" s="2">
        <v>282.08</v>
      </c>
      <c r="G100" s="21"/>
      <c r="H100" s="6"/>
      <c r="I100" s="23"/>
    </row>
    <row r="101" spans="1:59" outlineLevel="2" x14ac:dyDescent="0.3">
      <c r="A101" s="24" t="s">
        <v>58</v>
      </c>
      <c r="B101" s="44"/>
      <c r="C101" s="45"/>
      <c r="D101" s="45"/>
      <c r="E101" s="45"/>
      <c r="F101" s="46"/>
      <c r="G101" s="21"/>
      <c r="H101" s="6"/>
      <c r="I101" s="23"/>
    </row>
    <row r="102" spans="1:59" s="29" customFormat="1" outlineLevel="1" x14ac:dyDescent="0.3">
      <c r="A102" s="24"/>
      <c r="B102" s="25"/>
      <c r="C102" s="26"/>
      <c r="D102" s="26"/>
      <c r="E102" s="32"/>
      <c r="F102" s="50"/>
      <c r="G102" s="21"/>
      <c r="H102" s="6"/>
      <c r="I102" s="23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</row>
    <row r="103" spans="1:59" ht="27.6" outlineLevel="2" x14ac:dyDescent="0.3">
      <c r="A103" s="11" t="s">
        <v>59</v>
      </c>
      <c r="B103" s="163" t="s">
        <v>13</v>
      </c>
      <c r="C103" s="163"/>
      <c r="D103" s="163"/>
      <c r="E103" s="163"/>
      <c r="F103" s="15">
        <f>SUM(F100:F102)</f>
        <v>282.08</v>
      </c>
      <c r="G103" s="27">
        <f>Бюджет!I27</f>
        <v>8000</v>
      </c>
      <c r="H103" s="6">
        <f>$F103/$G103</f>
        <v>3.526E-2</v>
      </c>
      <c r="I103" s="14"/>
    </row>
    <row r="104" spans="1:59" outlineLevel="2" x14ac:dyDescent="0.3">
      <c r="A104" s="24" t="s">
        <v>60</v>
      </c>
      <c r="B104" s="74" t="s">
        <v>84</v>
      </c>
      <c r="C104" s="77" t="s">
        <v>75</v>
      </c>
      <c r="D104" s="77" t="s">
        <v>93</v>
      </c>
      <c r="E104" s="77" t="s">
        <v>94</v>
      </c>
      <c r="F104" s="76">
        <v>154.37</v>
      </c>
      <c r="G104" s="21"/>
      <c r="H104" s="6"/>
      <c r="I104" s="23"/>
      <c r="J104" s="51"/>
    </row>
    <row r="105" spans="1:59" outlineLevel="2" x14ac:dyDescent="0.3">
      <c r="A105" s="24" t="s">
        <v>60</v>
      </c>
      <c r="B105" s="25" t="s">
        <v>155</v>
      </c>
      <c r="C105" s="26" t="s">
        <v>75</v>
      </c>
      <c r="D105" s="26" t="s">
        <v>156</v>
      </c>
      <c r="E105" s="26" t="s">
        <v>157</v>
      </c>
      <c r="F105" s="2">
        <v>50.24</v>
      </c>
      <c r="G105" s="21"/>
      <c r="H105" s="6"/>
      <c r="I105" s="23"/>
      <c r="J105" s="51"/>
    </row>
    <row r="106" spans="1:59" outlineLevel="2" x14ac:dyDescent="0.3">
      <c r="A106" s="24" t="s">
        <v>60</v>
      </c>
      <c r="B106" s="25" t="s">
        <v>155</v>
      </c>
      <c r="C106" s="26" t="s">
        <v>75</v>
      </c>
      <c r="D106" s="26" t="s">
        <v>156</v>
      </c>
      <c r="E106" s="26" t="s">
        <v>158</v>
      </c>
      <c r="F106" s="2">
        <v>161.22</v>
      </c>
      <c r="G106" s="21"/>
      <c r="H106" s="6"/>
      <c r="I106" s="23"/>
      <c r="J106" s="51"/>
    </row>
    <row r="107" spans="1:59" outlineLevel="2" x14ac:dyDescent="0.3">
      <c r="A107" s="24" t="s">
        <v>60</v>
      </c>
      <c r="B107" s="25" t="s">
        <v>155</v>
      </c>
      <c r="C107" s="26" t="s">
        <v>75</v>
      </c>
      <c r="D107" s="26" t="s">
        <v>159</v>
      </c>
      <c r="E107" s="26" t="s">
        <v>160</v>
      </c>
      <c r="F107" s="2">
        <v>708.63</v>
      </c>
      <c r="G107" s="21"/>
      <c r="H107" s="6"/>
      <c r="I107" s="23"/>
      <c r="J107" s="51"/>
    </row>
    <row r="108" spans="1:59" outlineLevel="2" x14ac:dyDescent="0.3">
      <c r="A108" s="24" t="s">
        <v>60</v>
      </c>
      <c r="B108" s="25" t="s">
        <v>155</v>
      </c>
      <c r="C108" s="26" t="s">
        <v>75</v>
      </c>
      <c r="D108" s="26" t="s">
        <v>114</v>
      </c>
      <c r="E108" s="26" t="s">
        <v>184</v>
      </c>
      <c r="F108" s="2">
        <v>48.96</v>
      </c>
      <c r="G108" s="21"/>
      <c r="H108" s="6"/>
      <c r="I108" s="23"/>
      <c r="J108" s="51"/>
    </row>
    <row r="109" spans="1:59" outlineLevel="2" x14ac:dyDescent="0.3">
      <c r="A109" s="24" t="s">
        <v>60</v>
      </c>
      <c r="B109" s="25" t="s">
        <v>155</v>
      </c>
      <c r="C109" s="26" t="s">
        <v>75</v>
      </c>
      <c r="D109" s="26" t="s">
        <v>185</v>
      </c>
      <c r="E109" s="26" t="s">
        <v>186</v>
      </c>
      <c r="F109" s="2">
        <v>220.85</v>
      </c>
      <c r="G109" s="21"/>
      <c r="H109" s="6"/>
      <c r="I109" s="23"/>
      <c r="J109" s="51"/>
    </row>
    <row r="110" spans="1:59" outlineLevel="2" x14ac:dyDescent="0.3">
      <c r="A110" s="24" t="s">
        <v>60</v>
      </c>
      <c r="B110" s="25" t="s">
        <v>155</v>
      </c>
      <c r="C110" s="26" t="s">
        <v>75</v>
      </c>
      <c r="D110" s="26" t="s">
        <v>187</v>
      </c>
      <c r="E110" s="26" t="s">
        <v>188</v>
      </c>
      <c r="F110" s="2">
        <v>88.17</v>
      </c>
      <c r="G110" s="21"/>
      <c r="H110" s="6"/>
      <c r="I110" s="23"/>
      <c r="J110" s="51"/>
    </row>
    <row r="111" spans="1:59" outlineLevel="2" x14ac:dyDescent="0.3">
      <c r="A111" s="24" t="s">
        <v>60</v>
      </c>
      <c r="B111" s="25" t="s">
        <v>155</v>
      </c>
      <c r="C111" s="26" t="s">
        <v>75</v>
      </c>
      <c r="D111" s="26" t="s">
        <v>156</v>
      </c>
      <c r="E111" s="26" t="s">
        <v>189</v>
      </c>
      <c r="F111" s="2">
        <v>101.47</v>
      </c>
      <c r="G111" s="21"/>
      <c r="H111" s="6"/>
      <c r="I111" s="23"/>
      <c r="J111" s="51"/>
    </row>
    <row r="112" spans="1:59" outlineLevel="2" x14ac:dyDescent="0.3">
      <c r="A112" s="24" t="s">
        <v>60</v>
      </c>
      <c r="B112" s="25" t="s">
        <v>155</v>
      </c>
      <c r="C112" s="26" t="s">
        <v>75</v>
      </c>
      <c r="D112" s="26" t="s">
        <v>190</v>
      </c>
      <c r="E112" s="26" t="s">
        <v>191</v>
      </c>
      <c r="F112" s="2">
        <v>22.57</v>
      </c>
      <c r="G112" s="21"/>
      <c r="H112" s="6"/>
      <c r="I112" s="23"/>
      <c r="J112" s="51"/>
    </row>
    <row r="113" spans="1:10" outlineLevel="2" x14ac:dyDescent="0.3">
      <c r="A113" s="24" t="s">
        <v>60</v>
      </c>
      <c r="B113" s="25" t="s">
        <v>155</v>
      </c>
      <c r="C113" s="26" t="s">
        <v>75</v>
      </c>
      <c r="D113" s="26" t="s">
        <v>192</v>
      </c>
      <c r="E113" s="26" t="s">
        <v>193</v>
      </c>
      <c r="F113" s="2">
        <v>22.37</v>
      </c>
      <c r="G113" s="21"/>
      <c r="H113" s="6"/>
      <c r="I113" s="23"/>
      <c r="J113" s="51"/>
    </row>
    <row r="114" spans="1:10" outlineLevel="2" x14ac:dyDescent="0.3">
      <c r="A114" s="24" t="s">
        <v>60</v>
      </c>
      <c r="B114" s="25" t="s">
        <v>155</v>
      </c>
      <c r="C114" s="26" t="s">
        <v>75</v>
      </c>
      <c r="D114" s="26" t="s">
        <v>194</v>
      </c>
      <c r="E114" s="26" t="s">
        <v>195</v>
      </c>
      <c r="F114" s="2">
        <v>22.77</v>
      </c>
      <c r="G114" s="21"/>
      <c r="H114" s="6"/>
      <c r="I114" s="23"/>
      <c r="J114" s="51"/>
    </row>
    <row r="115" spans="1:10" outlineLevel="2" x14ac:dyDescent="0.3">
      <c r="A115" s="24" t="s">
        <v>60</v>
      </c>
      <c r="B115" s="25" t="s">
        <v>155</v>
      </c>
      <c r="C115" s="26" t="s">
        <v>75</v>
      </c>
      <c r="D115" s="26" t="s">
        <v>196</v>
      </c>
      <c r="E115" s="26" t="s">
        <v>197</v>
      </c>
      <c r="F115" s="2">
        <v>222.64</v>
      </c>
      <c r="G115" s="21"/>
      <c r="H115" s="6"/>
      <c r="I115" s="23"/>
      <c r="J115" s="51"/>
    </row>
    <row r="116" spans="1:10" outlineLevel="2" x14ac:dyDescent="0.3">
      <c r="A116" s="24" t="s">
        <v>60</v>
      </c>
      <c r="B116" s="25" t="s">
        <v>155</v>
      </c>
      <c r="C116" s="26" t="s">
        <v>75</v>
      </c>
      <c r="D116" s="26" t="s">
        <v>196</v>
      </c>
      <c r="E116" s="26" t="s">
        <v>198</v>
      </c>
      <c r="F116" s="2">
        <v>94.2</v>
      </c>
      <c r="G116" s="21"/>
      <c r="H116" s="6"/>
      <c r="I116" s="23"/>
      <c r="J116" s="51"/>
    </row>
    <row r="117" spans="1:10" outlineLevel="2" x14ac:dyDescent="0.3">
      <c r="A117" s="24" t="s">
        <v>60</v>
      </c>
      <c r="B117" s="92" t="s">
        <v>155</v>
      </c>
      <c r="C117" s="93" t="s">
        <v>75</v>
      </c>
      <c r="D117" s="93" t="s">
        <v>233</v>
      </c>
      <c r="E117" s="94" t="s">
        <v>234</v>
      </c>
      <c r="F117" s="95">
        <v>150</v>
      </c>
      <c r="G117" s="21"/>
      <c r="H117" s="6"/>
      <c r="I117" s="23"/>
      <c r="J117" s="51"/>
    </row>
    <row r="118" spans="1:10" outlineLevel="2" x14ac:dyDescent="0.3">
      <c r="A118" s="24" t="s">
        <v>60</v>
      </c>
      <c r="B118" s="92" t="s">
        <v>155</v>
      </c>
      <c r="C118" s="93" t="s">
        <v>75</v>
      </c>
      <c r="D118" s="93" t="s">
        <v>156</v>
      </c>
      <c r="E118" s="94" t="s">
        <v>235</v>
      </c>
      <c r="F118" s="95">
        <v>30</v>
      </c>
      <c r="G118" s="21"/>
      <c r="H118" s="6"/>
      <c r="I118" s="23"/>
      <c r="J118" s="51"/>
    </row>
    <row r="119" spans="1:10" outlineLevel="2" x14ac:dyDescent="0.3">
      <c r="A119" s="24" t="s">
        <v>60</v>
      </c>
      <c r="B119" s="106" t="s">
        <v>237</v>
      </c>
      <c r="C119" s="107" t="s">
        <v>75</v>
      </c>
      <c r="D119" s="107" t="s">
        <v>274</v>
      </c>
      <c r="E119" s="107" t="s">
        <v>275</v>
      </c>
      <c r="F119" s="108">
        <v>22.87</v>
      </c>
      <c r="G119" s="21"/>
      <c r="H119" s="6"/>
      <c r="I119" s="23"/>
      <c r="J119" s="51"/>
    </row>
    <row r="120" spans="1:10" outlineLevel="2" x14ac:dyDescent="0.3">
      <c r="A120" s="24" t="s">
        <v>60</v>
      </c>
      <c r="B120" s="106" t="s">
        <v>237</v>
      </c>
      <c r="C120" s="107" t="s">
        <v>75</v>
      </c>
      <c r="D120" s="107" t="s">
        <v>276</v>
      </c>
      <c r="E120" s="107" t="s">
        <v>277</v>
      </c>
      <c r="F120" s="108">
        <v>64.8</v>
      </c>
      <c r="G120" s="21"/>
      <c r="H120" s="6"/>
      <c r="I120" s="23"/>
      <c r="J120" s="51"/>
    </row>
    <row r="121" spans="1:10" outlineLevel="2" x14ac:dyDescent="0.3">
      <c r="A121" s="24" t="s">
        <v>60</v>
      </c>
      <c r="B121" s="109" t="s">
        <v>237</v>
      </c>
      <c r="C121" s="110" t="s">
        <v>75</v>
      </c>
      <c r="D121" s="110" t="s">
        <v>238</v>
      </c>
      <c r="E121" s="110" t="s">
        <v>239</v>
      </c>
      <c r="F121" s="111">
        <v>172.07</v>
      </c>
      <c r="G121" s="21"/>
      <c r="H121" s="6"/>
      <c r="I121" s="23"/>
      <c r="J121" s="51"/>
    </row>
    <row r="122" spans="1:10" outlineLevel="2" x14ac:dyDescent="0.3">
      <c r="A122" s="24" t="s">
        <v>60</v>
      </c>
      <c r="B122" s="109" t="s">
        <v>237</v>
      </c>
      <c r="C122" s="110" t="s">
        <v>75</v>
      </c>
      <c r="D122" s="110" t="s">
        <v>240</v>
      </c>
      <c r="E122" s="110" t="s">
        <v>241</v>
      </c>
      <c r="F122" s="111">
        <v>87.85</v>
      </c>
      <c r="G122" s="21"/>
      <c r="H122" s="6"/>
      <c r="I122" s="23"/>
      <c r="J122" s="51"/>
    </row>
    <row r="123" spans="1:10" outlineLevel="2" x14ac:dyDescent="0.3">
      <c r="A123" s="24" t="s">
        <v>60</v>
      </c>
      <c r="B123" s="109" t="s">
        <v>237</v>
      </c>
      <c r="C123" s="110" t="s">
        <v>75</v>
      </c>
      <c r="D123" s="110" t="s">
        <v>240</v>
      </c>
      <c r="E123" s="110" t="s">
        <v>242</v>
      </c>
      <c r="F123" s="111">
        <v>154.04</v>
      </c>
      <c r="G123" s="21"/>
      <c r="H123" s="6"/>
      <c r="I123" s="23"/>
      <c r="J123" s="51"/>
    </row>
    <row r="124" spans="1:10" outlineLevel="2" x14ac:dyDescent="0.3">
      <c r="A124" s="24" t="s">
        <v>60</v>
      </c>
      <c r="B124" s="109" t="s">
        <v>237</v>
      </c>
      <c r="C124" s="110" t="s">
        <v>75</v>
      </c>
      <c r="D124" s="110" t="s">
        <v>240</v>
      </c>
      <c r="E124" s="110" t="s">
        <v>243</v>
      </c>
      <c r="F124" s="111">
        <v>75</v>
      </c>
      <c r="G124" s="21"/>
      <c r="H124" s="6"/>
      <c r="I124" s="23"/>
      <c r="J124" s="51"/>
    </row>
    <row r="125" spans="1:10" outlineLevel="2" x14ac:dyDescent="0.3">
      <c r="A125" s="24" t="s">
        <v>60</v>
      </c>
      <c r="B125" s="109" t="s">
        <v>237</v>
      </c>
      <c r="C125" s="110" t="s">
        <v>75</v>
      </c>
      <c r="D125" s="110" t="s">
        <v>244</v>
      </c>
      <c r="E125" s="110" t="s">
        <v>245</v>
      </c>
      <c r="F125" s="111">
        <v>155.07</v>
      </c>
      <c r="G125" s="21"/>
      <c r="H125" s="6"/>
      <c r="I125" s="23"/>
      <c r="J125" s="51"/>
    </row>
    <row r="126" spans="1:10" outlineLevel="2" x14ac:dyDescent="0.3">
      <c r="A126" s="24" t="s">
        <v>60</v>
      </c>
      <c r="B126" s="109" t="s">
        <v>237</v>
      </c>
      <c r="C126" s="110" t="s">
        <v>75</v>
      </c>
      <c r="D126" s="110" t="s">
        <v>246</v>
      </c>
      <c r="E126" s="110" t="s">
        <v>247</v>
      </c>
      <c r="F126" s="111">
        <v>96.56</v>
      </c>
      <c r="G126" s="21"/>
      <c r="H126" s="6"/>
      <c r="I126" s="23"/>
      <c r="J126" s="51"/>
    </row>
    <row r="127" spans="1:10" outlineLevel="2" x14ac:dyDescent="0.3">
      <c r="A127" s="24" t="s">
        <v>60</v>
      </c>
      <c r="B127" s="109" t="s">
        <v>237</v>
      </c>
      <c r="C127" s="110" t="s">
        <v>75</v>
      </c>
      <c r="D127" s="110" t="s">
        <v>240</v>
      </c>
      <c r="E127" s="110" t="s">
        <v>248</v>
      </c>
      <c r="F127" s="111">
        <v>121.78</v>
      </c>
      <c r="G127" s="21"/>
      <c r="H127" s="6"/>
      <c r="I127" s="23"/>
      <c r="J127" s="51"/>
    </row>
    <row r="128" spans="1:10" outlineLevel="2" x14ac:dyDescent="0.3">
      <c r="A128" s="24" t="s">
        <v>60</v>
      </c>
      <c r="B128" s="109" t="s">
        <v>237</v>
      </c>
      <c r="C128" s="110" t="s">
        <v>75</v>
      </c>
      <c r="D128" s="110" t="s">
        <v>240</v>
      </c>
      <c r="E128" s="110" t="s">
        <v>249</v>
      </c>
      <c r="F128" s="111">
        <v>101.64</v>
      </c>
      <c r="G128" s="21"/>
      <c r="H128" s="6"/>
      <c r="I128" s="23"/>
      <c r="J128" s="51"/>
    </row>
    <row r="129" spans="1:59" outlineLevel="2" x14ac:dyDescent="0.3">
      <c r="A129" s="24" t="s">
        <v>60</v>
      </c>
      <c r="B129" s="109" t="s">
        <v>237</v>
      </c>
      <c r="C129" s="110" t="s">
        <v>75</v>
      </c>
      <c r="D129" s="110" t="s">
        <v>244</v>
      </c>
      <c r="E129" s="110" t="s">
        <v>250</v>
      </c>
      <c r="F129" s="111">
        <v>79.989999999999995</v>
      </c>
      <c r="G129" s="21"/>
      <c r="H129" s="6"/>
      <c r="I129" s="23"/>
      <c r="J129" s="51"/>
    </row>
    <row r="130" spans="1:59" outlineLevel="2" x14ac:dyDescent="0.3">
      <c r="A130" s="24" t="s">
        <v>60</v>
      </c>
      <c r="B130" s="109" t="s">
        <v>237</v>
      </c>
      <c r="C130" s="110" t="s">
        <v>75</v>
      </c>
      <c r="D130" s="110" t="s">
        <v>240</v>
      </c>
      <c r="E130" s="110" t="s">
        <v>251</v>
      </c>
      <c r="F130" s="111">
        <v>111.57</v>
      </c>
      <c r="G130" s="21"/>
      <c r="H130" s="6"/>
      <c r="I130" s="23"/>
      <c r="J130" s="51"/>
    </row>
    <row r="131" spans="1:59" outlineLevel="2" x14ac:dyDescent="0.3">
      <c r="A131" s="24" t="s">
        <v>60</v>
      </c>
      <c r="B131" s="109" t="s">
        <v>237</v>
      </c>
      <c r="C131" s="110" t="s">
        <v>75</v>
      </c>
      <c r="D131" s="110" t="s">
        <v>244</v>
      </c>
      <c r="E131" s="110" t="s">
        <v>254</v>
      </c>
      <c r="F131" s="111">
        <v>74.25</v>
      </c>
      <c r="G131" s="21"/>
      <c r="H131" s="6"/>
      <c r="I131" s="23"/>
      <c r="J131" s="51"/>
    </row>
    <row r="132" spans="1:59" outlineLevel="2" x14ac:dyDescent="0.3">
      <c r="A132" s="24" t="s">
        <v>60</v>
      </c>
      <c r="B132" s="109" t="s">
        <v>237</v>
      </c>
      <c r="C132" s="110" t="s">
        <v>75</v>
      </c>
      <c r="D132" s="110" t="s">
        <v>240</v>
      </c>
      <c r="E132" s="110" t="s">
        <v>256</v>
      </c>
      <c r="F132" s="111">
        <v>116.5</v>
      </c>
      <c r="G132" s="21"/>
      <c r="H132" s="6"/>
      <c r="I132" s="23"/>
      <c r="J132" s="51"/>
    </row>
    <row r="133" spans="1:59" outlineLevel="2" x14ac:dyDescent="0.3">
      <c r="A133" s="24" t="s">
        <v>60</v>
      </c>
      <c r="B133" s="109" t="s">
        <v>237</v>
      </c>
      <c r="C133" s="110" t="s">
        <v>76</v>
      </c>
      <c r="D133" s="110" t="s">
        <v>257</v>
      </c>
      <c r="E133" s="110" t="s">
        <v>102</v>
      </c>
      <c r="F133" s="111">
        <v>167</v>
      </c>
      <c r="G133" s="21"/>
      <c r="H133" s="6"/>
      <c r="I133" s="23"/>
      <c r="J133" s="51"/>
    </row>
    <row r="134" spans="1:59" outlineLevel="2" x14ac:dyDescent="0.3">
      <c r="A134" s="24" t="s">
        <v>60</v>
      </c>
      <c r="B134" s="109" t="s">
        <v>237</v>
      </c>
      <c r="C134" s="110" t="s">
        <v>76</v>
      </c>
      <c r="D134" s="110" t="s">
        <v>258</v>
      </c>
      <c r="E134" s="110" t="s">
        <v>102</v>
      </c>
      <c r="F134" s="111">
        <v>1499.5</v>
      </c>
      <c r="G134" s="21"/>
      <c r="H134" s="6"/>
      <c r="I134" s="23"/>
      <c r="J134" s="51"/>
    </row>
    <row r="135" spans="1:59" outlineLevel="2" x14ac:dyDescent="0.3">
      <c r="A135" s="24" t="s">
        <v>60</v>
      </c>
      <c r="B135" s="109" t="s">
        <v>237</v>
      </c>
      <c r="C135" s="110" t="s">
        <v>76</v>
      </c>
      <c r="D135" s="110" t="s">
        <v>259</v>
      </c>
      <c r="E135" s="110" t="s">
        <v>102</v>
      </c>
      <c r="F135" s="111">
        <v>1516</v>
      </c>
      <c r="G135" s="21"/>
      <c r="H135" s="6"/>
      <c r="I135" s="23"/>
      <c r="J135" s="51"/>
    </row>
    <row r="136" spans="1:59" outlineLevel="2" x14ac:dyDescent="0.3">
      <c r="A136" s="24"/>
      <c r="B136" s="25"/>
      <c r="C136" s="26"/>
      <c r="D136" s="26"/>
      <c r="E136" s="26"/>
      <c r="F136" s="2"/>
      <c r="G136" s="21"/>
      <c r="H136" s="6"/>
      <c r="I136" s="23"/>
      <c r="J136" s="51"/>
    </row>
    <row r="137" spans="1:59" s="29" customFormat="1" outlineLevel="1" x14ac:dyDescent="0.3">
      <c r="A137" s="24"/>
      <c r="B137" s="54"/>
      <c r="C137" s="55"/>
      <c r="D137" s="55"/>
      <c r="E137" s="55"/>
      <c r="F137" s="56"/>
      <c r="G137" s="21"/>
      <c r="H137" s="6"/>
      <c r="I137" s="23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</row>
    <row r="138" spans="1:59" ht="27.6" outlineLevel="2" x14ac:dyDescent="0.3">
      <c r="A138" s="11" t="s">
        <v>61</v>
      </c>
      <c r="B138" s="162" t="s">
        <v>73</v>
      </c>
      <c r="C138" s="162"/>
      <c r="D138" s="162"/>
      <c r="E138" s="162"/>
      <c r="F138" s="15">
        <f>SUM(F104:F137)</f>
        <v>6714.9500000000007</v>
      </c>
      <c r="G138" s="27">
        <f>Бюджет!I28</f>
        <v>9000</v>
      </c>
      <c r="H138" s="6">
        <f>$F138/$G138</f>
        <v>0.74610555555555569</v>
      </c>
      <c r="I138" s="14"/>
    </row>
    <row r="139" spans="1:59" outlineLevel="2" x14ac:dyDescent="0.3">
      <c r="A139" s="24" t="s">
        <v>62</v>
      </c>
      <c r="B139" s="66"/>
      <c r="C139" s="67"/>
      <c r="D139" s="67"/>
      <c r="E139" s="67"/>
      <c r="F139" s="68"/>
      <c r="G139" s="21"/>
      <c r="H139" s="6"/>
      <c r="I139" s="23"/>
    </row>
    <row r="140" spans="1:59" outlineLevel="2" x14ac:dyDescent="0.3">
      <c r="A140" s="24" t="s">
        <v>62</v>
      </c>
      <c r="B140" s="66"/>
      <c r="C140" s="67"/>
      <c r="D140" s="67"/>
      <c r="E140" s="67"/>
      <c r="F140" s="68"/>
      <c r="G140" s="21"/>
      <c r="H140" s="6"/>
      <c r="I140" s="23"/>
    </row>
    <row r="141" spans="1:59" outlineLevel="2" x14ac:dyDescent="0.3">
      <c r="A141" s="24" t="s">
        <v>62</v>
      </c>
      <c r="B141" s="66"/>
      <c r="C141" s="67"/>
      <c r="D141" s="67"/>
      <c r="E141" s="67"/>
      <c r="F141" s="68"/>
      <c r="G141" s="21"/>
      <c r="H141" s="6"/>
      <c r="I141" s="23"/>
    </row>
    <row r="142" spans="1:59" ht="27.6" outlineLevel="2" x14ac:dyDescent="0.3">
      <c r="A142" s="11" t="s">
        <v>63</v>
      </c>
      <c r="B142" s="163" t="s">
        <v>83</v>
      </c>
      <c r="C142" s="163"/>
      <c r="D142" s="163"/>
      <c r="E142" s="163"/>
      <c r="F142" s="15">
        <f>SUM(F139:F141)</f>
        <v>0</v>
      </c>
      <c r="G142" s="27">
        <f>Бюджет!I29</f>
        <v>5500</v>
      </c>
      <c r="H142" s="6">
        <f>$F142/$G142</f>
        <v>0</v>
      </c>
      <c r="I142" s="14"/>
    </row>
    <row r="143" spans="1:59" s="29" customFormat="1" ht="26.25" customHeight="1" outlineLevel="1" x14ac:dyDescent="0.3">
      <c r="A143" s="24" t="s">
        <v>64</v>
      </c>
      <c r="B143" s="33"/>
      <c r="C143" s="34"/>
      <c r="D143" s="34"/>
      <c r="E143" s="34"/>
      <c r="F143" s="31"/>
      <c r="G143" s="21"/>
      <c r="H143" s="6"/>
      <c r="I143" s="14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</row>
    <row r="144" spans="1:59" ht="27.6" outlineLevel="2" x14ac:dyDescent="0.3">
      <c r="A144" s="11" t="s">
        <v>65</v>
      </c>
      <c r="B144" s="163" t="s">
        <v>14</v>
      </c>
      <c r="C144" s="163"/>
      <c r="D144" s="163"/>
      <c r="E144" s="163"/>
      <c r="F144" s="15">
        <f>SUBTOTAL(9,F143:F143)</f>
        <v>0</v>
      </c>
      <c r="G144" s="27">
        <f>Бюджет!I30</f>
        <v>2500</v>
      </c>
      <c r="H144" s="6">
        <f>$F144/$G144</f>
        <v>0</v>
      </c>
      <c r="I144" s="14"/>
    </row>
    <row r="145" spans="1:59" s="29" customFormat="1" outlineLevel="1" x14ac:dyDescent="0.3">
      <c r="A145" s="24" t="s">
        <v>66</v>
      </c>
      <c r="B145" s="89" t="s">
        <v>221</v>
      </c>
      <c r="C145" s="90" t="s">
        <v>76</v>
      </c>
      <c r="D145" s="90" t="s">
        <v>229</v>
      </c>
      <c r="E145" s="90" t="s">
        <v>230</v>
      </c>
      <c r="F145" s="91">
        <v>108</v>
      </c>
      <c r="G145" s="21"/>
      <c r="H145" s="6"/>
      <c r="I145" s="23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</row>
    <row r="146" spans="1:59" s="29" customFormat="1" outlineLevel="1" x14ac:dyDescent="0.3">
      <c r="A146" s="24" t="s">
        <v>66</v>
      </c>
      <c r="B146" s="89" t="s">
        <v>221</v>
      </c>
      <c r="C146" s="90" t="s">
        <v>76</v>
      </c>
      <c r="D146" s="90" t="s">
        <v>231</v>
      </c>
      <c r="E146" s="90" t="s">
        <v>232</v>
      </c>
      <c r="F146" s="91">
        <v>378</v>
      </c>
      <c r="G146" s="21"/>
      <c r="H146" s="6"/>
      <c r="I146" s="23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</row>
    <row r="147" spans="1:59" s="29" customFormat="1" outlineLevel="1" x14ac:dyDescent="0.3">
      <c r="A147" s="24" t="s">
        <v>66</v>
      </c>
      <c r="B147" s="109" t="s">
        <v>237</v>
      </c>
      <c r="C147" s="110" t="s">
        <v>75</v>
      </c>
      <c r="D147" s="110" t="s">
        <v>246</v>
      </c>
      <c r="E147" s="110" t="s">
        <v>256</v>
      </c>
      <c r="F147" s="111">
        <v>69.849999999999994</v>
      </c>
      <c r="G147" s="21"/>
      <c r="H147" s="6"/>
      <c r="I147" s="23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</row>
    <row r="148" spans="1:59" s="29" customFormat="1" outlineLevel="1" x14ac:dyDescent="0.3">
      <c r="A148" s="24"/>
      <c r="B148" s="60"/>
      <c r="C148" s="61"/>
      <c r="D148" s="61"/>
      <c r="E148" s="61"/>
      <c r="F148" s="62"/>
      <c r="G148" s="21"/>
      <c r="H148" s="6"/>
      <c r="I148" s="23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</row>
    <row r="149" spans="1:59" ht="27.6" outlineLevel="2" x14ac:dyDescent="0.3">
      <c r="A149" s="11" t="s">
        <v>67</v>
      </c>
      <c r="B149" s="163" t="s">
        <v>82</v>
      </c>
      <c r="C149" s="163"/>
      <c r="D149" s="163"/>
      <c r="E149" s="163"/>
      <c r="F149" s="15">
        <f>SUM(F145:F148)</f>
        <v>555.85</v>
      </c>
      <c r="G149" s="27">
        <f>Бюджет!I31</f>
        <v>4500</v>
      </c>
      <c r="H149" s="6">
        <f>$F149/$G149</f>
        <v>0.12352222222222223</v>
      </c>
      <c r="I149" s="14"/>
    </row>
    <row r="150" spans="1:59" outlineLevel="2" x14ac:dyDescent="0.3">
      <c r="A150" s="24" t="s">
        <v>68</v>
      </c>
      <c r="B150" s="25" t="s">
        <v>155</v>
      </c>
      <c r="C150" s="26" t="s">
        <v>75</v>
      </c>
      <c r="D150" s="26" t="s">
        <v>159</v>
      </c>
      <c r="E150" s="26" t="s">
        <v>160</v>
      </c>
      <c r="F150" s="2">
        <v>1518.5</v>
      </c>
      <c r="G150" s="21"/>
      <c r="H150" s="6"/>
      <c r="I150" s="23"/>
    </row>
    <row r="151" spans="1:59" outlineLevel="2" x14ac:dyDescent="0.3">
      <c r="A151" s="24" t="s">
        <v>68</v>
      </c>
      <c r="B151" s="25" t="s">
        <v>155</v>
      </c>
      <c r="C151" s="26" t="s">
        <v>75</v>
      </c>
      <c r="D151" s="26" t="s">
        <v>161</v>
      </c>
      <c r="E151" s="26" t="s">
        <v>162</v>
      </c>
      <c r="F151" s="2">
        <v>1733.95</v>
      </c>
      <c r="G151" s="21"/>
      <c r="H151" s="6"/>
      <c r="I151" s="23"/>
    </row>
    <row r="152" spans="1:59" outlineLevel="2" x14ac:dyDescent="0.3">
      <c r="A152" s="24" t="s">
        <v>68</v>
      </c>
      <c r="B152" s="25" t="s">
        <v>155</v>
      </c>
      <c r="C152" s="26" t="s">
        <v>75</v>
      </c>
      <c r="D152" s="26" t="s">
        <v>163</v>
      </c>
      <c r="E152" s="26" t="s">
        <v>164</v>
      </c>
      <c r="F152" s="2">
        <v>1447.51</v>
      </c>
      <c r="G152" s="21"/>
      <c r="H152" s="6"/>
      <c r="I152" s="23"/>
    </row>
    <row r="153" spans="1:59" outlineLevel="2" x14ac:dyDescent="0.3">
      <c r="A153" s="24" t="s">
        <v>68</v>
      </c>
      <c r="B153" s="25" t="s">
        <v>155</v>
      </c>
      <c r="C153" s="26" t="s">
        <v>75</v>
      </c>
      <c r="D153" s="26" t="s">
        <v>165</v>
      </c>
      <c r="E153" s="26" t="s">
        <v>166</v>
      </c>
      <c r="F153" s="2">
        <v>1249.78</v>
      </c>
      <c r="G153" s="21"/>
      <c r="H153" s="6"/>
      <c r="I153" s="23"/>
    </row>
    <row r="154" spans="1:59" outlineLevel="2" x14ac:dyDescent="0.3">
      <c r="A154" s="24" t="s">
        <v>68</v>
      </c>
      <c r="B154" s="25" t="s">
        <v>155</v>
      </c>
      <c r="C154" s="26" t="s">
        <v>75</v>
      </c>
      <c r="D154" s="26" t="s">
        <v>167</v>
      </c>
      <c r="E154" s="26" t="s">
        <v>168</v>
      </c>
      <c r="F154" s="2">
        <v>1649.32</v>
      </c>
      <c r="G154" s="21"/>
      <c r="H154" s="6"/>
      <c r="I154" s="23"/>
    </row>
    <row r="155" spans="1:59" outlineLevel="2" x14ac:dyDescent="0.3">
      <c r="A155" s="24" t="s">
        <v>68</v>
      </c>
      <c r="B155" s="25" t="s">
        <v>155</v>
      </c>
      <c r="C155" s="26" t="s">
        <v>75</v>
      </c>
      <c r="D155" s="26" t="s">
        <v>169</v>
      </c>
      <c r="E155" s="26" t="s">
        <v>170</v>
      </c>
      <c r="F155" s="2">
        <v>1545.66</v>
      </c>
      <c r="G155" s="21"/>
      <c r="H155" s="6"/>
      <c r="I155" s="23"/>
    </row>
    <row r="156" spans="1:59" outlineLevel="2" x14ac:dyDescent="0.3">
      <c r="A156" s="24" t="s">
        <v>68</v>
      </c>
      <c r="B156" s="25" t="s">
        <v>155</v>
      </c>
      <c r="C156" s="26" t="s">
        <v>75</v>
      </c>
      <c r="D156" s="26" t="s">
        <v>171</v>
      </c>
      <c r="E156" s="26" t="s">
        <v>172</v>
      </c>
      <c r="F156" s="2">
        <v>2649.28</v>
      </c>
      <c r="G156" s="21"/>
      <c r="H156" s="6"/>
      <c r="I156" s="23"/>
    </row>
    <row r="157" spans="1:59" outlineLevel="2" x14ac:dyDescent="0.3">
      <c r="A157" s="24" t="s">
        <v>68</v>
      </c>
      <c r="B157" s="25"/>
      <c r="C157" s="26"/>
      <c r="D157" s="26"/>
      <c r="E157" s="26"/>
      <c r="F157" s="2"/>
      <c r="G157" s="21"/>
      <c r="H157" s="6"/>
      <c r="I157" s="23"/>
    </row>
    <row r="158" spans="1:59" s="29" customFormat="1" outlineLevel="1" x14ac:dyDescent="0.3">
      <c r="A158" s="24" t="s">
        <v>68</v>
      </c>
      <c r="B158" s="54"/>
      <c r="C158" s="55"/>
      <c r="D158" s="55"/>
      <c r="E158" s="55"/>
      <c r="F158" s="56"/>
      <c r="G158" s="21"/>
      <c r="H158" s="6"/>
      <c r="I158" s="23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</row>
    <row r="159" spans="1:59" ht="27.6" outlineLevel="2" x14ac:dyDescent="0.3">
      <c r="A159" s="35" t="s">
        <v>69</v>
      </c>
      <c r="B159" s="162" t="s">
        <v>15</v>
      </c>
      <c r="C159" s="162"/>
      <c r="D159" s="162"/>
      <c r="E159" s="162"/>
      <c r="F159" s="15">
        <f>SUM(F150:F158)</f>
        <v>11794</v>
      </c>
      <c r="G159" s="27">
        <f>Бюджет!I32</f>
        <v>19000</v>
      </c>
      <c r="H159" s="6">
        <f>$F159/$G159</f>
        <v>0.62073684210526314</v>
      </c>
      <c r="I159" s="14"/>
    </row>
    <row r="160" spans="1:59" outlineLevel="2" x14ac:dyDescent="0.3">
      <c r="A160" s="36" t="s">
        <v>70</v>
      </c>
      <c r="B160" s="25"/>
      <c r="C160" s="26"/>
      <c r="D160" s="26"/>
      <c r="E160" s="26"/>
      <c r="F160" s="2"/>
      <c r="G160" s="21"/>
      <c r="H160" s="6"/>
      <c r="I160" s="37"/>
    </row>
    <row r="161" spans="1:59" s="29" customFormat="1" ht="26.25" customHeight="1" outlineLevel="1" x14ac:dyDescent="0.3">
      <c r="A161" s="36"/>
      <c r="B161" s="47"/>
      <c r="C161" s="48"/>
      <c r="D161" s="48"/>
      <c r="E161" s="169" t="s">
        <v>154</v>
      </c>
      <c r="F161" s="49">
        <v>6678.49</v>
      </c>
      <c r="G161" s="21"/>
      <c r="H161" s="6"/>
      <c r="I161" s="37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</row>
    <row r="162" spans="1:59" s="29" customFormat="1" ht="26.25" customHeight="1" outlineLevel="1" x14ac:dyDescent="0.3">
      <c r="A162" s="11" t="s">
        <v>71</v>
      </c>
      <c r="B162" s="162" t="s">
        <v>16</v>
      </c>
      <c r="C162" s="162"/>
      <c r="D162" s="162"/>
      <c r="E162" s="162"/>
      <c r="F162" s="15">
        <f>SUM(F160:F161)</f>
        <v>6678.49</v>
      </c>
      <c r="G162" s="27">
        <f>Бюджет!I33</f>
        <v>4000</v>
      </c>
      <c r="H162" s="6">
        <f>$F162/$G162</f>
        <v>1.6696225</v>
      </c>
      <c r="I162" s="14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</row>
    <row r="163" spans="1:59" s="29" customFormat="1" x14ac:dyDescent="0.3">
      <c r="A163" s="79"/>
      <c r="B163" s="80"/>
      <c r="C163" s="80"/>
      <c r="D163" s="80"/>
      <c r="E163" s="80"/>
      <c r="F163" s="80"/>
      <c r="G163" s="80"/>
      <c r="H163" s="80"/>
      <c r="I163" s="81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</row>
    <row r="164" spans="1:59" outlineLevel="2" x14ac:dyDescent="0.3">
      <c r="A164" s="36" t="s">
        <v>126</v>
      </c>
      <c r="B164" s="25"/>
      <c r="C164" s="26"/>
      <c r="D164" s="26"/>
      <c r="E164" s="26"/>
      <c r="F164" s="2">
        <f>11726.4-F165</f>
        <v>3547.7999999999993</v>
      </c>
      <c r="G164" s="21"/>
      <c r="H164" s="6"/>
      <c r="I164" s="37"/>
    </row>
    <row r="165" spans="1:59" s="29" customFormat="1" ht="16.5" customHeight="1" outlineLevel="1" x14ac:dyDescent="0.3">
      <c r="A165" s="36"/>
      <c r="B165" s="47"/>
      <c r="C165" s="48"/>
      <c r="D165" s="48"/>
      <c r="E165" s="48"/>
      <c r="F165" s="49">
        <v>8178.6</v>
      </c>
      <c r="G165" s="21"/>
      <c r="H165" s="6"/>
      <c r="I165" s="37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</row>
    <row r="166" spans="1:59" s="29" customFormat="1" ht="26.25" customHeight="1" outlineLevel="1" x14ac:dyDescent="0.3">
      <c r="A166" s="11" t="s">
        <v>127</v>
      </c>
      <c r="B166" s="162" t="s">
        <v>125</v>
      </c>
      <c r="C166" s="162"/>
      <c r="D166" s="162"/>
      <c r="E166" s="162"/>
      <c r="F166" s="15">
        <f>SUM(F164:F165)</f>
        <v>11726.4</v>
      </c>
      <c r="G166" s="27">
        <f>Бюджет!I34</f>
        <v>8178.6</v>
      </c>
      <c r="H166" s="6">
        <f>$F166/$G166</f>
        <v>1.4337906243122294</v>
      </c>
      <c r="I166" s="82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</row>
    <row r="167" spans="1:59" s="29" customFormat="1" x14ac:dyDescent="0.3">
      <c r="A167" s="79"/>
      <c r="B167" s="80"/>
      <c r="C167" s="80"/>
      <c r="D167" s="80"/>
      <c r="E167" s="80"/>
      <c r="F167" s="80"/>
      <c r="G167" s="80"/>
      <c r="H167" s="80"/>
      <c r="I167" s="81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</row>
    <row r="168" spans="1:59" ht="27.6" x14ac:dyDescent="0.3">
      <c r="A168" s="11" t="s">
        <v>30</v>
      </c>
      <c r="B168" s="162"/>
      <c r="C168" s="162"/>
      <c r="D168" s="162"/>
      <c r="E168" s="162"/>
      <c r="F168" s="15">
        <f>F10+F17+F27+F52+F56+F62+F74+F77+F99+F103+F138+F142+F144+F149+F159+F162+F21+F166</f>
        <v>82287.23</v>
      </c>
      <c r="G168" s="27">
        <f>SUM(G10,G17,G27,G52,G56,G62,G74,G77,G99,G103,G138,G142,G144,G149,G159,G162,G21,G166)</f>
        <v>139178.6</v>
      </c>
      <c r="H168" s="6">
        <f>$F168/$G168</f>
        <v>0.59123478753199121</v>
      </c>
      <c r="I168" s="82"/>
    </row>
    <row r="169" spans="1:59" x14ac:dyDescent="0.3">
      <c r="A169" s="38"/>
    </row>
  </sheetData>
  <mergeCells count="20">
    <mergeCell ref="B103:E103"/>
    <mergeCell ref="A1:I3"/>
    <mergeCell ref="B10:E10"/>
    <mergeCell ref="B17:E17"/>
    <mergeCell ref="B27:E27"/>
    <mergeCell ref="B52:E52"/>
    <mergeCell ref="B56:E56"/>
    <mergeCell ref="B62:E62"/>
    <mergeCell ref="B74:E74"/>
    <mergeCell ref="B77:E77"/>
    <mergeCell ref="B99:E99"/>
    <mergeCell ref="B21:E21"/>
    <mergeCell ref="B168:E168"/>
    <mergeCell ref="B138:E138"/>
    <mergeCell ref="B142:E142"/>
    <mergeCell ref="B144:E144"/>
    <mergeCell ref="B149:E149"/>
    <mergeCell ref="B159:E159"/>
    <mergeCell ref="B162:E162"/>
    <mergeCell ref="B166:E166"/>
  </mergeCells>
  <conditionalFormatting sqref="H4:H17 H168:H65514 H22:H162">
    <cfRule type="cellIs" dxfId="11" priority="23" operator="greaterThan">
      <formula>0.9999</formula>
    </cfRule>
    <cfRule type="cellIs" dxfId="10" priority="24" operator="greaterThan">
      <formula>1</formula>
    </cfRule>
  </conditionalFormatting>
  <conditionalFormatting sqref="H10:H17 H168 H22:H162">
    <cfRule type="cellIs" dxfId="9" priority="22" operator="greaterThan">
      <formula>"99,99%"</formula>
    </cfRule>
  </conditionalFormatting>
  <conditionalFormatting sqref="H18:H21">
    <cfRule type="cellIs" dxfId="8" priority="17" operator="greaterThan">
      <formula>0.9999</formula>
    </cfRule>
    <cfRule type="cellIs" dxfId="7" priority="18" operator="greaterThan">
      <formula>1</formula>
    </cfRule>
  </conditionalFormatting>
  <conditionalFormatting sqref="H18:H21">
    <cfRule type="cellIs" dxfId="6" priority="16" operator="greaterThan">
      <formula>"99,99%"</formula>
    </cfRule>
  </conditionalFormatting>
  <conditionalFormatting sqref="H165:H166">
    <cfRule type="cellIs" dxfId="5" priority="8" operator="greaterThan">
      <formula>0.9999</formula>
    </cfRule>
    <cfRule type="cellIs" dxfId="4" priority="9" operator="greaterThan">
      <formula>1</formula>
    </cfRule>
  </conditionalFormatting>
  <conditionalFormatting sqref="H165:H166">
    <cfRule type="cellIs" dxfId="3" priority="7" operator="greaterThan">
      <formula>"99,99%"</formula>
    </cfRule>
  </conditionalFormatting>
  <conditionalFormatting sqref="H164">
    <cfRule type="cellIs" dxfId="2" priority="2" operator="greaterThan">
      <formula>0.9999</formula>
    </cfRule>
    <cfRule type="cellIs" dxfId="1" priority="3" operator="greaterThan">
      <formula>1</formula>
    </cfRule>
  </conditionalFormatting>
  <conditionalFormatting sqref="H164">
    <cfRule type="cellIs" dxfId="0" priority="1" operator="greaterThan">
      <formula>"99,99%"</formula>
    </cfRule>
  </conditionalFormatting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Бюджет</vt:lpstr>
      <vt:lpstr>Р-ди по пера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2020-06-13T07:49:40Z</dcterms:modified>
</cp:coreProperties>
</file>